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data\DISK-G\Investice-skoly\ZAKAZKY\ZŠ Věry Čáslavské - sportoviště 2.etapa STAVBA\02_PD\00_zadavaci_PD\"/>
    </mc:Choice>
  </mc:AlternateContent>
  <bookViews>
    <workbookView xWindow="-105" yWindow="-105" windowWidth="18495" windowHeight="11025"/>
  </bookViews>
  <sheets>
    <sheet name="SO - 01" sheetId="30" r:id="rId1"/>
    <sheet name="vodovod" sheetId="31" r:id="rId2"/>
  </sheets>
  <definedNames>
    <definedName name="cisloobjektu">#REF!</definedName>
    <definedName name="CisloStavebnihoRozpoctu">#REF!</definedName>
    <definedName name="NazevStavebnihoRozpoctu">#REF!</definedName>
  </definedNames>
  <calcPr calcId="162913"/>
</workbook>
</file>

<file path=xl/calcChain.xml><?xml version="1.0" encoding="utf-8"?>
<calcChain xmlns="http://schemas.openxmlformats.org/spreadsheetml/2006/main">
  <c r="E76" i="31" l="1"/>
  <c r="G366" i="30" l="1"/>
  <c r="G162" i="30"/>
  <c r="G163" i="30"/>
  <c r="G161" i="30"/>
  <c r="G365" i="30"/>
  <c r="G364" i="30"/>
  <c r="K344" i="30"/>
  <c r="G344" i="30"/>
  <c r="G343" i="30"/>
  <c r="K342" i="30"/>
  <c r="K343" i="30"/>
  <c r="G342" i="30"/>
  <c r="K341" i="30"/>
  <c r="G341" i="30"/>
  <c r="BK118" i="31"/>
  <c r="BK117" i="31" s="1"/>
  <c r="J117" i="31" s="1"/>
  <c r="J64" i="31" s="1"/>
  <c r="BI118" i="31"/>
  <c r="BH118" i="31"/>
  <c r="BG118" i="31"/>
  <c r="BF118" i="31"/>
  <c r="T118" i="31"/>
  <c r="R118" i="31"/>
  <c r="R117" i="31" s="1"/>
  <c r="P118" i="31"/>
  <c r="J118" i="31"/>
  <c r="BE118" i="31" s="1"/>
  <c r="T117" i="31"/>
  <c r="P117" i="31"/>
  <c r="BK116" i="31"/>
  <c r="BI116" i="31"/>
  <c r="BH116" i="31"/>
  <c r="BG116" i="31"/>
  <c r="BF116" i="31"/>
  <c r="T116" i="31"/>
  <c r="R116" i="31"/>
  <c r="P116" i="31"/>
  <c r="J116" i="31"/>
  <c r="BE116" i="31" s="1"/>
  <c r="BK114" i="31"/>
  <c r="BI114" i="31"/>
  <c r="BH114" i="31"/>
  <c r="BG114" i="31"/>
  <c r="BF114" i="31"/>
  <c r="T114" i="31"/>
  <c r="R114" i="31"/>
  <c r="P114" i="31"/>
  <c r="J114" i="31"/>
  <c r="BE114" i="31" s="1"/>
  <c r="BK113" i="31"/>
  <c r="BI113" i="31"/>
  <c r="BH113" i="31"/>
  <c r="BG113" i="31"/>
  <c r="BF113" i="31"/>
  <c r="T113" i="31"/>
  <c r="R113" i="31"/>
  <c r="P113" i="31"/>
  <c r="J113" i="31"/>
  <c r="BE113" i="31" s="1"/>
  <c r="BK112" i="31"/>
  <c r="BI112" i="31"/>
  <c r="BH112" i="31"/>
  <c r="BG112" i="31"/>
  <c r="BF112" i="31"/>
  <c r="T112" i="31"/>
  <c r="R112" i="31"/>
  <c r="P112" i="31"/>
  <c r="J112" i="31"/>
  <c r="BE112" i="31" s="1"/>
  <c r="BK111" i="31"/>
  <c r="BI111" i="31"/>
  <c r="BH111" i="31"/>
  <c r="BG111" i="31"/>
  <c r="BF111" i="31"/>
  <c r="T111" i="31"/>
  <c r="R111" i="31"/>
  <c r="P111" i="31"/>
  <c r="J111" i="31"/>
  <c r="BE111" i="31" s="1"/>
  <c r="BK110" i="31"/>
  <c r="BI110" i="31"/>
  <c r="BH110" i="31"/>
  <c r="BG110" i="31"/>
  <c r="BF110" i="31"/>
  <c r="T110" i="31"/>
  <c r="R110" i="31"/>
  <c r="P110" i="31"/>
  <c r="J110" i="31"/>
  <c r="BE110" i="31" s="1"/>
  <c r="BK109" i="31"/>
  <c r="BI109" i="31"/>
  <c r="BH109" i="31"/>
  <c r="BG109" i="31"/>
  <c r="BF109" i="31"/>
  <c r="T109" i="31"/>
  <c r="R109" i="31"/>
  <c r="P109" i="31"/>
  <c r="J109" i="31"/>
  <c r="BE109" i="31" s="1"/>
  <c r="BK108" i="31"/>
  <c r="BI108" i="31"/>
  <c r="BH108" i="31"/>
  <c r="BG108" i="31"/>
  <c r="BF108" i="31"/>
  <c r="T108" i="31"/>
  <c r="R108" i="31"/>
  <c r="P108" i="31"/>
  <c r="J108" i="31"/>
  <c r="BE108" i="31" s="1"/>
  <c r="BK106" i="31"/>
  <c r="BI106" i="31"/>
  <c r="BH106" i="31"/>
  <c r="BG106" i="31"/>
  <c r="BF106" i="31"/>
  <c r="T106" i="31"/>
  <c r="R106" i="31"/>
  <c r="P106" i="31"/>
  <c r="J106" i="31"/>
  <c r="BE106" i="31" s="1"/>
  <c r="BK105" i="31"/>
  <c r="BI105" i="31"/>
  <c r="BH105" i="31"/>
  <c r="BG105" i="31"/>
  <c r="BF105" i="31"/>
  <c r="T105" i="31"/>
  <c r="R105" i="31"/>
  <c r="P105" i="31"/>
  <c r="J105" i="31"/>
  <c r="BE105" i="31" s="1"/>
  <c r="BK103" i="31"/>
  <c r="BI103" i="31"/>
  <c r="BH103" i="31"/>
  <c r="BG103" i="31"/>
  <c r="BF103" i="31"/>
  <c r="T103" i="31"/>
  <c r="T102" i="31" s="1"/>
  <c r="R103" i="31"/>
  <c r="P103" i="31"/>
  <c r="P102" i="31" s="1"/>
  <c r="J103" i="31"/>
  <c r="BE103" i="31" s="1"/>
  <c r="R102" i="31"/>
  <c r="BK100" i="31"/>
  <c r="BI100" i="31"/>
  <c r="BH100" i="31"/>
  <c r="BG100" i="31"/>
  <c r="BF100" i="31"/>
  <c r="T100" i="31"/>
  <c r="R100" i="31"/>
  <c r="P100" i="31"/>
  <c r="J100" i="31"/>
  <c r="BE100" i="31" s="1"/>
  <c r="BK99" i="31"/>
  <c r="BI99" i="31"/>
  <c r="BH99" i="31"/>
  <c r="BG99" i="31"/>
  <c r="BF99" i="31"/>
  <c r="T99" i="31"/>
  <c r="R99" i="31"/>
  <c r="P99" i="31"/>
  <c r="J99" i="31"/>
  <c r="BE99" i="31" s="1"/>
  <c r="BK98" i="31"/>
  <c r="BI98" i="31"/>
  <c r="BH98" i="31"/>
  <c r="BG98" i="31"/>
  <c r="BF98" i="31"/>
  <c r="T98" i="31"/>
  <c r="R98" i="31"/>
  <c r="R97" i="31" s="1"/>
  <c r="P98" i="31"/>
  <c r="J98" i="31"/>
  <c r="BE98" i="31" s="1"/>
  <c r="T97" i="31"/>
  <c r="P97" i="31"/>
  <c r="BK96" i="31"/>
  <c r="BI96" i="31"/>
  <c r="BH96" i="31"/>
  <c r="BG96" i="31"/>
  <c r="BF96" i="31"/>
  <c r="T96" i="31"/>
  <c r="R96" i="31"/>
  <c r="P96" i="31"/>
  <c r="J96" i="31"/>
  <c r="BE96" i="31" s="1"/>
  <c r="BK95" i="31"/>
  <c r="BI95" i="31"/>
  <c r="BH95" i="31"/>
  <c r="BG95" i="31"/>
  <c r="BF95" i="31"/>
  <c r="T95" i="31"/>
  <c r="R95" i="31"/>
  <c r="P95" i="31"/>
  <c r="J95" i="31"/>
  <c r="BE95" i="31" s="1"/>
  <c r="BK92" i="31"/>
  <c r="BI92" i="31"/>
  <c r="BH92" i="31"/>
  <c r="BG92" i="31"/>
  <c r="BF92" i="31"/>
  <c r="T92" i="31"/>
  <c r="R92" i="31"/>
  <c r="P92" i="31"/>
  <c r="J92" i="31"/>
  <c r="BE92" i="31" s="1"/>
  <c r="BK91" i="31"/>
  <c r="BI91" i="31"/>
  <c r="BH91" i="31"/>
  <c r="BG91" i="31"/>
  <c r="BF91" i="31"/>
  <c r="T91" i="31"/>
  <c r="R91" i="31"/>
  <c r="P91" i="31"/>
  <c r="J91" i="31"/>
  <c r="BE91" i="31" s="1"/>
  <c r="BK90" i="31"/>
  <c r="BI90" i="31"/>
  <c r="BH90" i="31"/>
  <c r="BG90" i="31"/>
  <c r="BF90" i="31"/>
  <c r="T90" i="31"/>
  <c r="R90" i="31"/>
  <c r="P90" i="31"/>
  <c r="J90" i="31"/>
  <c r="BE90" i="31" s="1"/>
  <c r="BK89" i="31"/>
  <c r="BI89" i="31"/>
  <c r="BH89" i="31"/>
  <c r="BG89" i="31"/>
  <c r="BF89" i="31"/>
  <c r="T89" i="31"/>
  <c r="R89" i="31"/>
  <c r="P89" i="31"/>
  <c r="J89" i="31"/>
  <c r="BE89" i="31" s="1"/>
  <c r="BK87" i="31"/>
  <c r="BI87" i="31"/>
  <c r="BH87" i="31"/>
  <c r="BG87" i="31"/>
  <c r="BF87" i="31"/>
  <c r="T87" i="31"/>
  <c r="T86" i="31" s="1"/>
  <c r="T85" i="31" s="1"/>
  <c r="T84" i="31" s="1"/>
  <c r="R87" i="31"/>
  <c r="P87" i="31"/>
  <c r="P86" i="31" s="1"/>
  <c r="P85" i="31" s="1"/>
  <c r="P84" i="31" s="1"/>
  <c r="J87" i="31"/>
  <c r="BE87" i="31" s="1"/>
  <c r="R86" i="31"/>
  <c r="F78" i="31"/>
  <c r="F52" i="31"/>
  <c r="E50" i="31"/>
  <c r="J37" i="31"/>
  <c r="J36" i="31"/>
  <c r="J35" i="31"/>
  <c r="J55" i="31"/>
  <c r="J80" i="31"/>
  <c r="F55" i="31"/>
  <c r="F80" i="31"/>
  <c r="J52" i="31"/>
  <c r="E74" i="31"/>
  <c r="E48" i="31" l="1"/>
  <c r="F54" i="31"/>
  <c r="BK97" i="31"/>
  <c r="J97" i="31" s="1"/>
  <c r="J62" i="31" s="1"/>
  <c r="BK86" i="31"/>
  <c r="J86" i="31" s="1"/>
  <c r="J61" i="31" s="1"/>
  <c r="BK102" i="31"/>
  <c r="J102" i="31" s="1"/>
  <c r="J63" i="31" s="1"/>
  <c r="J34" i="31"/>
  <c r="F36" i="31"/>
  <c r="F34" i="31"/>
  <c r="F35" i="31"/>
  <c r="F37" i="31"/>
  <c r="J33" i="31"/>
  <c r="F33" i="31"/>
  <c r="R85" i="31"/>
  <c r="R84" i="31" s="1"/>
  <c r="F81" i="31"/>
  <c r="J54" i="31"/>
  <c r="J78" i="31"/>
  <c r="J81" i="31"/>
  <c r="BK85" i="31" l="1"/>
  <c r="BK84" i="31" s="1"/>
  <c r="J84" i="31" s="1"/>
  <c r="J85" i="31" l="1"/>
  <c r="J60" i="31" s="1"/>
  <c r="J59" i="31"/>
  <c r="J30" i="31"/>
  <c r="J39" i="31" l="1"/>
  <c r="F326" i="30"/>
  <c r="G291" i="30"/>
  <c r="G292" i="30"/>
  <c r="G293" i="30"/>
  <c r="G294" i="30"/>
  <c r="G295" i="30"/>
  <c r="G296" i="30"/>
  <c r="G297" i="30"/>
  <c r="G298" i="30"/>
  <c r="G299" i="30"/>
  <c r="G300" i="30"/>
  <c r="G290" i="30"/>
  <c r="G203" i="30"/>
  <c r="G202" i="30"/>
  <c r="G201" i="30"/>
  <c r="K332" i="30" l="1"/>
  <c r="K333" i="30"/>
  <c r="K334" i="30"/>
  <c r="K335" i="30"/>
  <c r="K336" i="30"/>
  <c r="K337" i="30"/>
  <c r="K338" i="30"/>
  <c r="K339" i="30"/>
  <c r="K340" i="30"/>
  <c r="K345" i="30"/>
  <c r="K346" i="30"/>
  <c r="K347" i="30"/>
  <c r="K348" i="30"/>
  <c r="K349" i="30"/>
  <c r="K350" i="30"/>
  <c r="K351" i="30"/>
  <c r="K352" i="30"/>
  <c r="K353" i="30"/>
  <c r="G326" i="30"/>
  <c r="G48" i="30" s="1"/>
  <c r="G111" i="30"/>
  <c r="G115" i="30"/>
  <c r="G113" i="30"/>
  <c r="G112" i="30"/>
  <c r="G110" i="30" l="1"/>
  <c r="G109" i="30"/>
  <c r="G352" i="30"/>
  <c r="G142" i="30"/>
  <c r="G141" i="30"/>
  <c r="G140" i="30"/>
  <c r="G139" i="30"/>
  <c r="G275" i="30"/>
  <c r="G346" i="30"/>
  <c r="G338" i="30"/>
  <c r="G337" i="30"/>
  <c r="G274" i="30"/>
  <c r="G218" i="30" l="1"/>
  <c r="G217" i="30"/>
  <c r="G215" i="30"/>
  <c r="G213" i="30"/>
  <c r="G214" i="30"/>
  <c r="G114" i="30"/>
  <c r="G99" i="30"/>
  <c r="G160" i="30"/>
  <c r="G138" i="30"/>
  <c r="G137" i="30"/>
  <c r="G136" i="30"/>
  <c r="G241" i="30"/>
  <c r="G240" i="30"/>
  <c r="G135" i="30"/>
  <c r="G134" i="30"/>
  <c r="G133" i="30"/>
  <c r="G132" i="30"/>
  <c r="G239" i="30"/>
  <c r="G234" i="30"/>
  <c r="G159" i="30"/>
  <c r="G158" i="30"/>
  <c r="G170" i="30"/>
  <c r="G157" i="30"/>
  <c r="G156" i="30"/>
  <c r="G178" i="30"/>
  <c r="G177" i="30"/>
  <c r="G176" i="30"/>
  <c r="G175" i="30"/>
  <c r="G199" i="30"/>
  <c r="G198" i="30"/>
  <c r="G195" i="30"/>
  <c r="G194" i="30"/>
  <c r="G192" i="30"/>
  <c r="G271" i="30"/>
  <c r="G270" i="30"/>
  <c r="G265" i="30"/>
  <c r="G264" i="30"/>
  <c r="G266" i="30"/>
  <c r="G263" i="30"/>
  <c r="G273" i="30"/>
  <c r="G272" i="30"/>
  <c r="G317" i="30"/>
  <c r="G316" i="30"/>
  <c r="G315" i="30"/>
  <c r="G314" i="30"/>
  <c r="G313" i="30"/>
  <c r="G312" i="30"/>
  <c r="G311" i="30"/>
  <c r="G310" i="30"/>
  <c r="G289" i="30"/>
  <c r="G288" i="30"/>
  <c r="G221" i="30"/>
  <c r="G318" i="30" l="1"/>
  <c r="G319" i="30" s="1"/>
  <c r="G321" i="30" s="1"/>
  <c r="G256" i="30" s="1"/>
  <c r="G276" i="30"/>
  <c r="G331" i="30" l="1"/>
  <c r="K331" i="30"/>
  <c r="K355" i="30" s="1"/>
  <c r="G286" i="30"/>
  <c r="G120" i="30"/>
  <c r="G106" i="30"/>
  <c r="G105" i="30"/>
  <c r="G238" i="30"/>
  <c r="G237" i="30"/>
  <c r="G179" i="30"/>
  <c r="G174" i="30"/>
  <c r="G173" i="30"/>
  <c r="G172" i="30"/>
  <c r="G171" i="30"/>
  <c r="G169" i="30"/>
  <c r="G154" i="30"/>
  <c r="G153" i="30"/>
  <c r="G147" i="30"/>
  <c r="G129" i="30"/>
  <c r="G193" i="30"/>
  <c r="G190" i="30"/>
  <c r="G197" i="30"/>
  <c r="G196" i="30"/>
  <c r="G191" i="30"/>
  <c r="G189" i="30"/>
  <c r="G188" i="30"/>
  <c r="G187" i="30"/>
  <c r="G287" i="30"/>
  <c r="G285" i="30"/>
  <c r="G284" i="30"/>
  <c r="G267" i="30"/>
  <c r="G146" i="30" l="1"/>
  <c r="G145" i="30"/>
  <c r="G144" i="30"/>
  <c r="G143" i="30"/>
  <c r="G269" i="30"/>
  <c r="G351" i="30"/>
  <c r="G334" i="30"/>
  <c r="G131" i="30"/>
  <c r="G130" i="30"/>
  <c r="G128" i="30"/>
  <c r="G127" i="30"/>
  <c r="G268" i="30"/>
  <c r="G301" i="30"/>
  <c r="G363" i="30"/>
  <c r="G362" i="30"/>
  <c r="G361" i="30"/>
  <c r="G350" i="30"/>
  <c r="G349" i="30"/>
  <c r="G348" i="30"/>
  <c r="G347" i="30"/>
  <c r="G345" i="30"/>
  <c r="G369" i="30"/>
  <c r="G368" i="30"/>
  <c r="G367" i="30"/>
  <c r="G360" i="30"/>
  <c r="G359" i="30"/>
  <c r="G358" i="30"/>
  <c r="G357" i="30"/>
  <c r="G356" i="30"/>
  <c r="G355" i="30"/>
  <c r="G353" i="30"/>
  <c r="G340" i="30"/>
  <c r="G339" i="30"/>
  <c r="G336" i="30"/>
  <c r="G335" i="30"/>
  <c r="G333" i="30"/>
  <c r="G332" i="30"/>
  <c r="G242" i="30"/>
  <c r="G236" i="30"/>
  <c r="G235" i="30"/>
  <c r="G233" i="30"/>
  <c r="G232" i="30"/>
  <c r="G226" i="30"/>
  <c r="G225" i="30"/>
  <c r="G224" i="30"/>
  <c r="G223" i="30"/>
  <c r="G222" i="30"/>
  <c r="G220" i="30"/>
  <c r="G219" i="30"/>
  <c r="G212" i="30"/>
  <c r="G211" i="30"/>
  <c r="G210" i="30"/>
  <c r="G204" i="30"/>
  <c r="G200" i="30"/>
  <c r="G186" i="30"/>
  <c r="G185" i="30"/>
  <c r="G155" i="30"/>
  <c r="G121" i="30"/>
  <c r="G119" i="30"/>
  <c r="G118" i="30"/>
  <c r="G117" i="30"/>
  <c r="G116" i="30"/>
  <c r="G108" i="30"/>
  <c r="G107" i="30"/>
  <c r="G104" i="30"/>
  <c r="G103" i="30"/>
  <c r="G102" i="30"/>
  <c r="G101" i="30"/>
  <c r="G98" i="30"/>
  <c r="G97" i="30"/>
  <c r="G149" i="30" l="1"/>
  <c r="G80" i="30" s="1"/>
  <c r="G228" i="30"/>
  <c r="G84" i="30" s="1"/>
  <c r="G371" i="30"/>
  <c r="G50" i="30" s="1"/>
  <c r="G123" i="30"/>
  <c r="G79" i="30" s="1"/>
  <c r="G181" i="30"/>
  <c r="G82" i="30" s="1"/>
  <c r="G165" i="30"/>
  <c r="G81" i="30" s="1"/>
  <c r="G206" i="30"/>
  <c r="G83" i="30" s="1"/>
  <c r="G244" i="30"/>
  <c r="G85" i="30" s="1"/>
  <c r="G302" i="30"/>
  <c r="G303" i="30" s="1"/>
  <c r="G305" i="30" s="1"/>
  <c r="G255" i="30" s="1"/>
  <c r="G277" i="30"/>
  <c r="G278" i="30" s="1"/>
  <c r="G280" i="30" l="1"/>
  <c r="G254" i="30" s="1"/>
  <c r="G248" i="30"/>
  <c r="G86" i="30" s="1"/>
  <c r="G88" i="30" s="1"/>
  <c r="G44" i="30" s="1"/>
  <c r="G258" i="30" l="1"/>
  <c r="G46" i="30" s="1"/>
  <c r="G53" i="30" s="1"/>
  <c r="G57" i="30" l="1"/>
  <c r="G55" i="30"/>
  <c r="G59" i="30"/>
  <c r="G62" i="30" l="1"/>
  <c r="G64" i="30" s="1"/>
  <c r="G67" i="30" s="1"/>
</calcChain>
</file>

<file path=xl/comments1.xml><?xml version="1.0" encoding="utf-8"?>
<comments xmlns="http://schemas.openxmlformats.org/spreadsheetml/2006/main">
  <authors>
    <author>Polisensky</author>
  </authors>
  <commentList>
    <comment ref="A325" authorId="0" shapeId="0">
      <text>
        <r>
          <rPr>
            <b/>
            <sz val="8"/>
            <color indexed="81"/>
            <rFont val="Tahoma"/>
            <family val="2"/>
            <charset val="238"/>
          </rPr>
          <t>Polisensky: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30" authorId="0" shapeId="0">
      <text>
        <r>
          <rPr>
            <b/>
            <sz val="8"/>
            <color indexed="81"/>
            <rFont val="Tahoma"/>
            <family val="2"/>
            <charset val="238"/>
          </rPr>
          <t>Polisensky: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<sst xmlns="http://schemas.openxmlformats.org/spreadsheetml/2006/main" count="1591" uniqueCount="707">
  <si>
    <t>16710 - 1101</t>
  </si>
  <si>
    <t>Vodorovné přemístění - Dovoz ornice do 50-500 m hor. 1-4 pro doplnění travnaté plochy</t>
  </si>
  <si>
    <t>16270 - 1105</t>
  </si>
  <si>
    <t>17120 - 1211</t>
  </si>
  <si>
    <t>Zkrácený popis</t>
  </si>
  <si>
    <t>M.j.</t>
  </si>
  <si>
    <t>Množství</t>
  </si>
  <si>
    <t>J.C.</t>
  </si>
  <si>
    <t>Celkem</t>
  </si>
  <si>
    <t xml:space="preserve">                    Nad Šárkou 16, PRAHA 6</t>
  </si>
  <si>
    <t>1.</t>
  </si>
  <si>
    <t>2.</t>
  </si>
  <si>
    <t>3.</t>
  </si>
  <si>
    <t>4.</t>
  </si>
  <si>
    <t>Zařízení staveniště</t>
  </si>
  <si>
    <t>%</t>
  </si>
  <si>
    <t>5.</t>
  </si>
  <si>
    <t>Kompletační činnost</t>
  </si>
  <si>
    <t>6.</t>
  </si>
  <si>
    <t>7.</t>
  </si>
  <si>
    <t>celkem</t>
  </si>
  <si>
    <t>CELKEM</t>
  </si>
  <si>
    <t>2,0</t>
  </si>
  <si>
    <t>ZÁKLADY</t>
  </si>
  <si>
    <t>PŘESUN  HMOT</t>
  </si>
  <si>
    <t xml:space="preserve">     CELKOVÁ   REKAPITULACE</t>
  </si>
  <si>
    <t>Práce   H S V</t>
  </si>
  <si>
    <t>Práce   P S V</t>
  </si>
  <si>
    <t>Bourací práce</t>
  </si>
  <si>
    <t>Poznámka</t>
  </si>
  <si>
    <t>ZEMNÍ   PRÁCE</t>
  </si>
  <si>
    <t>DOKONČUJÍCÍ  KONSTRUKCE</t>
  </si>
  <si>
    <t>8.</t>
  </si>
  <si>
    <t>m3</t>
  </si>
  <si>
    <t>9.</t>
  </si>
  <si>
    <t>2,1</t>
  </si>
  <si>
    <t>m2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</si>
  <si>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</si>
  <si>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</si>
  <si>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</si>
  <si>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</si>
  <si>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</si>
  <si>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</si>
  <si>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</si>
  <si>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</si>
  <si>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</si>
  <si>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</si>
  <si>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</si>
  <si>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kpl</t>
  </si>
  <si>
    <t>ks</t>
  </si>
  <si>
    <t>1,0</t>
  </si>
  <si>
    <t>m</t>
  </si>
  <si>
    <t>Práce  P S V</t>
  </si>
  <si>
    <t>Přesun hmot</t>
  </si>
  <si>
    <t>70,0</t>
  </si>
  <si>
    <t>11,2</t>
  </si>
  <si>
    <t>25,0</t>
  </si>
  <si>
    <t>0</t>
  </si>
  <si>
    <t>3,5</t>
  </si>
  <si>
    <t>18,2</t>
  </si>
  <si>
    <t>18480 - 2111</t>
  </si>
  <si>
    <t>99877 - 5193</t>
  </si>
  <si>
    <t>kg</t>
  </si>
  <si>
    <t>č. pol.</t>
  </si>
  <si>
    <t xml:space="preserve">                     SPOL. S R.O.</t>
  </si>
  <si>
    <t>PODKLADNÍ KONSTRUKCE</t>
  </si>
  <si>
    <r>
      <t xml:space="preserve">projektant.:    </t>
    </r>
    <r>
      <rPr>
        <b/>
        <sz val="10"/>
        <rFont val="Arial CE"/>
        <family val="2"/>
        <charset val="238"/>
      </rPr>
      <t>SPORTOVNÍ PROJEKTY,</t>
    </r>
  </si>
  <si>
    <r>
      <t xml:space="preserve">vypracoval:    </t>
    </r>
    <r>
      <rPr>
        <b/>
        <sz val="10"/>
        <rFont val="Arial CE"/>
        <family val="2"/>
        <charset val="238"/>
      </rPr>
      <t>R. Polišenský</t>
    </r>
  </si>
  <si>
    <t>21,0</t>
  </si>
  <si>
    <t>POVRCHY  POVLAKOVÉ SPORTOVNÍ</t>
  </si>
  <si>
    <t>D P H - dle platné sazby</t>
  </si>
  <si>
    <t>t</t>
  </si>
  <si>
    <t>Inženýrská činnost</t>
  </si>
  <si>
    <t>SPORTOVNÍ VYBAVENÍ</t>
  </si>
  <si>
    <t>95290 - 1411</t>
  </si>
  <si>
    <t>R000111</t>
  </si>
  <si>
    <t>R000112</t>
  </si>
  <si>
    <t>Kód položky</t>
  </si>
  <si>
    <t>91699 - 1121</t>
  </si>
  <si>
    <t>5724700R</t>
  </si>
  <si>
    <t>Příplatek za lepivost hor. 3</t>
  </si>
  <si>
    <t>18195 - 1102</t>
  </si>
  <si>
    <t>16230 - 1101</t>
  </si>
  <si>
    <t>18040 - 2111</t>
  </si>
  <si>
    <t>18340 - 3153</t>
  </si>
  <si>
    <t>18580 - 2113</t>
  </si>
  <si>
    <t>18580 - 3211</t>
  </si>
  <si>
    <t>Uválcování plochy po výsevu</t>
  </si>
  <si>
    <t>17120 - 1201</t>
  </si>
  <si>
    <t>R776210001</t>
  </si>
  <si>
    <t>R776210002</t>
  </si>
  <si>
    <t>1,5</t>
  </si>
  <si>
    <t>99822 - 3011</t>
  </si>
  <si>
    <t xml:space="preserve">                     Sokolovská 87/95, Praha 8</t>
  </si>
  <si>
    <t>SADOVÉ ÚPRAVY</t>
  </si>
  <si>
    <t>Dopravné sportovního vybavení</t>
  </si>
  <si>
    <t>KRYTY KOMUNIKACÍ</t>
  </si>
  <si>
    <t>56481 - 1111</t>
  </si>
  <si>
    <t>12220 - 1109</t>
  </si>
  <si>
    <t>R položka</t>
  </si>
  <si>
    <t>Vypracování geometrického plánu realizované stavby autorizovaným geodetem</t>
  </si>
  <si>
    <t xml:space="preserve">Obdělání půdy hrabáním, </t>
  </si>
  <si>
    <t>16270 - 1109</t>
  </si>
  <si>
    <t>12220 - 1101</t>
  </si>
  <si>
    <t>suť</t>
  </si>
  <si>
    <t>R21275 - 0001</t>
  </si>
  <si>
    <t>ODVODNĚNÍ</t>
  </si>
  <si>
    <t>91623 - 1001</t>
  </si>
  <si>
    <t>kam</t>
  </si>
  <si>
    <t>11320 - 1111</t>
  </si>
  <si>
    <t>HZS</t>
  </si>
  <si>
    <t>Drobné pomocné a neměřitelné bourací práce</t>
  </si>
  <si>
    <t>hod</t>
  </si>
  <si>
    <t>97999 - 0105</t>
  </si>
  <si>
    <t>21.</t>
  </si>
  <si>
    <t>Rpoložka</t>
  </si>
  <si>
    <t>97908  - 3117</t>
  </si>
  <si>
    <t>97908  - 3191</t>
  </si>
  <si>
    <t>97999 - 0103</t>
  </si>
  <si>
    <t>57321 - 1111</t>
  </si>
  <si>
    <t>56476 - 1111</t>
  </si>
  <si>
    <t>56485 - 1111</t>
  </si>
  <si>
    <t>59621 - 5020</t>
  </si>
  <si>
    <t>59217R</t>
  </si>
  <si>
    <t>R776210003</t>
  </si>
  <si>
    <t>11310 - 6231</t>
  </si>
  <si>
    <t>Dtto, ale odstranění</t>
  </si>
  <si>
    <t>91973 - 1112</t>
  </si>
  <si>
    <t>97905 - 4441</t>
  </si>
  <si>
    <t>Úprava pláně vyrovnáním výškových rozdílů v hor. 1-4 se zhutněním</t>
  </si>
  <si>
    <t>specifikace</t>
  </si>
  <si>
    <t>21157 - 1121</t>
  </si>
  <si>
    <t>21197 - 1121</t>
  </si>
  <si>
    <t>3,0</t>
  </si>
  <si>
    <t>13230 - 1110</t>
  </si>
  <si>
    <t>13230 - 1119</t>
  </si>
  <si>
    <t>12,0</t>
  </si>
  <si>
    <t>0,225</t>
  </si>
  <si>
    <t>bet</t>
  </si>
  <si>
    <t>0,05</t>
  </si>
  <si>
    <t>11310 - 7515</t>
  </si>
  <si>
    <t>Odstranění podkladů z kameniva do 50 m2 pod dlažbou v tl. Do 15 cm</t>
  </si>
  <si>
    <t>96104 - 4111</t>
  </si>
  <si>
    <t>umělka</t>
  </si>
  <si>
    <t>asf.</t>
  </si>
  <si>
    <t>22.</t>
  </si>
  <si>
    <t>97999 - 0121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</si>
  <si>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</si>
  <si>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</si>
  <si>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</si>
  <si>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</si>
  <si>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</si>
  <si>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</si>
  <si>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</si>
  <si>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</si>
  <si>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</si>
  <si>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58331001R</t>
  </si>
  <si>
    <t>Dopravné materiálu na povrch dráhy</t>
  </si>
  <si>
    <t>R776210007</t>
  </si>
  <si>
    <t>99876 - 2102</t>
  </si>
  <si>
    <t>R000113</t>
  </si>
  <si>
    <t>R000114</t>
  </si>
  <si>
    <t>10,0</t>
  </si>
  <si>
    <t>28,0</t>
  </si>
  <si>
    <t>27531 - 3621</t>
  </si>
  <si>
    <t>27535 - 1215</t>
  </si>
  <si>
    <t>27535 - 1216</t>
  </si>
  <si>
    <t>27431 - 3621</t>
  </si>
  <si>
    <t>24,0</t>
  </si>
  <si>
    <t>12110 - 1100</t>
  </si>
  <si>
    <t>13330 - 1101</t>
  </si>
  <si>
    <t>13330 - 1109</t>
  </si>
  <si>
    <t>Příplatek za lepivost hor. 4</t>
  </si>
  <si>
    <t>11310 - 7330</t>
  </si>
  <si>
    <t xml:space="preserve">R položka </t>
  </si>
  <si>
    <t>kam.</t>
  </si>
  <si>
    <t>6,0</t>
  </si>
  <si>
    <t>Bezpečnostní revize školního hřiště po dokončení celkové rekonstrukce</t>
  </si>
  <si>
    <t>Odplevelení  plochy pro osetí postřikem kolem sportovišť</t>
  </si>
  <si>
    <t>27332 - 1321</t>
  </si>
  <si>
    <t>27335 - 1215</t>
  </si>
  <si>
    <t>Bednění stěn základových desek - zřízení,  deska kruhu - 6,28*1,2*0,2</t>
  </si>
  <si>
    <t>27335 - 1216</t>
  </si>
  <si>
    <t>Bednění stěn základových desek - odstranění</t>
  </si>
  <si>
    <t>27336 - 1921</t>
  </si>
  <si>
    <t>27331 - 3621</t>
  </si>
  <si>
    <t>56480 - 1112</t>
  </si>
  <si>
    <t>56486 - 1111</t>
  </si>
  <si>
    <t>57611 - 1123</t>
  </si>
  <si>
    <t>Koberec asfaltový otevřený jemnozrnný nad š. 3,0 m v tl. 40 mm</t>
  </si>
  <si>
    <t>91972 - 6122</t>
  </si>
  <si>
    <t>Přesun hmot z pol. 2 - 7</t>
  </si>
  <si>
    <t>R000115</t>
  </si>
  <si>
    <t>R776210006</t>
  </si>
  <si>
    <t>0,66</t>
  </si>
  <si>
    <t>11310 - 7510</t>
  </si>
  <si>
    <t>Dtto, ale z kameniva v tl. 100 mm do 50 m2</t>
  </si>
  <si>
    <t>0,22</t>
  </si>
  <si>
    <t>b</t>
  </si>
  <si>
    <t>0,8</t>
  </si>
  <si>
    <t>R776210004</t>
  </si>
  <si>
    <t>Podklad ze štěrkodrti v tl. 15 cm fr. 0 - 32 mm</t>
  </si>
  <si>
    <t>Očištění stávajících zámkových dlažeb s ložem z kameniva</t>
  </si>
  <si>
    <t>Kladení dlažby chodníků z betonových zámkových dlažeb tl. 6 cm vč. Lože v tl. 3 cm - překládání stávající</t>
  </si>
  <si>
    <t>57611 - 1224</t>
  </si>
  <si>
    <t>R000117</t>
  </si>
  <si>
    <t>R000118</t>
  </si>
  <si>
    <t>R776210005</t>
  </si>
  <si>
    <t>Odstranění  podkladů v tl. 300 mm,písek doskočiště v ploše do 50 m2</t>
  </si>
  <si>
    <t>WORKOUTOVÉ PRVKY</t>
  </si>
  <si>
    <t xml:space="preserve"> </t>
  </si>
  <si>
    <t>13130 - 1119</t>
  </si>
  <si>
    <t>11310 - 7620</t>
  </si>
  <si>
    <t>R000119</t>
  </si>
  <si>
    <t>50,0</t>
  </si>
  <si>
    <t>21156 - 1111</t>
  </si>
  <si>
    <t>21197 - 1122</t>
  </si>
  <si>
    <t>21279 - 2112</t>
  </si>
  <si>
    <t>R21279 - 2112</t>
  </si>
  <si>
    <t>R21275 - 0002</t>
  </si>
  <si>
    <t>9,0</t>
  </si>
  <si>
    <t>63245 - 7206</t>
  </si>
  <si>
    <t>Příplatek za přehlazení ocelovým hladítkem</t>
  </si>
  <si>
    <t>Měření únosnosti podkladních konstrukcí hřiště a dráhy v průběhu výstavby</t>
  </si>
  <si>
    <t>R000121</t>
  </si>
  <si>
    <t>ost.</t>
  </si>
  <si>
    <r>
      <t xml:space="preserve">stavba: </t>
    </r>
    <r>
      <rPr>
        <b/>
        <sz val="10"/>
        <rFont val="Arial CE"/>
        <charset val="238"/>
      </rPr>
      <t xml:space="preserve"> Modernizace venkovního sportoviště</t>
    </r>
  </si>
  <si>
    <t>2. etapa</t>
  </si>
  <si>
    <r>
      <t xml:space="preserve">datum       :  </t>
    </r>
    <r>
      <rPr>
        <b/>
        <sz val="10"/>
        <rFont val="Arial CE"/>
        <charset val="238"/>
      </rPr>
      <t xml:space="preserve"> prosinec 2022</t>
    </r>
  </si>
  <si>
    <r>
      <t>objednatel:</t>
    </r>
    <r>
      <rPr>
        <b/>
        <sz val="10"/>
        <rFont val="Arial CE"/>
        <family val="2"/>
        <charset val="238"/>
      </rPr>
      <t xml:space="preserve"> Městská část Praha 6</t>
    </r>
  </si>
  <si>
    <t xml:space="preserve">                160 52  Praha 6</t>
  </si>
  <si>
    <t xml:space="preserve">                Čs. Armády 23</t>
  </si>
  <si>
    <t>33,8</t>
  </si>
  <si>
    <t>18130 - 1111</t>
  </si>
  <si>
    <t>979,3</t>
  </si>
  <si>
    <t>1936,1</t>
  </si>
  <si>
    <t>46,5</t>
  </si>
  <si>
    <t>119,0</t>
  </si>
  <si>
    <t>R76711 - 0001</t>
  </si>
  <si>
    <t>R76711 - 0002</t>
  </si>
  <si>
    <t>R76711 - 0003</t>
  </si>
  <si>
    <t>R76711 - 0004</t>
  </si>
  <si>
    <t>R76711 - 0005</t>
  </si>
  <si>
    <t>R76711 - 0006</t>
  </si>
  <si>
    <t>R76711 - 0008</t>
  </si>
  <si>
    <t>M+D cedule provozního řádu</t>
  </si>
  <si>
    <t>R76711 - 0009</t>
  </si>
  <si>
    <t>Dopravné cvičebních prvků - vybavení hřiště</t>
  </si>
  <si>
    <t>Dtto, ale bradlové lavice ozn. X02</t>
  </si>
  <si>
    <t>Dtto, ale stupínky s EPDM, ozn. X03</t>
  </si>
  <si>
    <t>Dtto, ale sestava child - dvojitá lavice s různými sklony s prvky, ozn. X04</t>
  </si>
  <si>
    <t>Dtto, ale hrazdy triple bar, ozn. X05</t>
  </si>
  <si>
    <t>Dtto, ale lavice jump bench, ozn. X06</t>
  </si>
  <si>
    <t>Montáž a dodávka ocelového žárově zinkovaného kruhu pro vrh koulí vč zabetonování, prof.  2135x70 x5 mm - typový výrobek, ozn. X15</t>
  </si>
  <si>
    <t>Montáž a dodávka zarážecího břevna š. 300 mm k vrhačskému kruhu - materiál plast, ozn. X16</t>
  </si>
  <si>
    <t>Osazení a dodávka nové  zakrývací plachty doskočiště vč. Kotvení, vel. 350 x 800 cm, ozn. X09</t>
  </si>
  <si>
    <t>22,0</t>
  </si>
  <si>
    <t>M+D kompletního doskočiště pro skok do výšky, vel. 400x600x60 cm s Al stojany a s laťkou vč. Rámu doskočiště z Al profilů, ozn. X10</t>
  </si>
  <si>
    <t>R000116</t>
  </si>
  <si>
    <t>R000120</t>
  </si>
  <si>
    <t>R000122</t>
  </si>
  <si>
    <t>Dtto, ale obloukové žlaby, 2*3,14*23,6/2 - 5,1 + 13,0</t>
  </si>
  <si>
    <t>178,0</t>
  </si>
  <si>
    <t>Opláštění vsakovacího drénu z geotextilie vodorovné a svislé na upravenou zemní pláň, (2*127,1 + 1,6*(17,5+3,7+8,1+19,0)) x 1,1 x 1,1</t>
  </si>
  <si>
    <t>396,0</t>
  </si>
  <si>
    <t>Montáž potrubí DN 100 mm pro odvodnění rozběžiště skoku do výšky vč. Lože tl. 10 cm, 2*(6,5+12,8+16,1+17,8) + 18,4 + 48,5 + 30,4 + 19,8 + 2,0</t>
  </si>
  <si>
    <t>225,5</t>
  </si>
  <si>
    <t>Montáž potrubí DN 100 mm pro napojení od žlabu kolem dráhy vč. Lože tl. 10 cm, 1,2*(3,0+2,0+16,0)</t>
  </si>
  <si>
    <t>25,2</t>
  </si>
  <si>
    <t>Dodávka trubek flexibilních drenážních DN 100 mm, 1,05 x (225,5 + 25,2)</t>
  </si>
  <si>
    <t>264,0</t>
  </si>
  <si>
    <t>Montáž potrubí DN 150 mm pro odvodnění kolem dráhy vč. Lože tl. 10 cm, 2*126,1 + 2,8 - šachta</t>
  </si>
  <si>
    <t>255,0</t>
  </si>
  <si>
    <t>Dodávka trubek flexibilních drenážních DN 150 mm do vsakovacího drénu, 1,05 x 255,0</t>
  </si>
  <si>
    <t>268,0</t>
  </si>
  <si>
    <t>Montáž potrubí DN 150 mm pro odvodnění přepadů od stávajících malých vsaků vč. Lože tl. 10 cm, 38,7+27,3</t>
  </si>
  <si>
    <t>66,0</t>
  </si>
  <si>
    <t>Dodávka trubek flexibilních drenážních DN 150 mm do vsakovacího drénu, 1,05 x 66,0</t>
  </si>
  <si>
    <t>Výplň trativodů  ze štěrkopísku fr. 8 - 32 mm do geotextilie,  (255,0 + 66,0) x 0,4*0,8  + (225,5 + 25,2) x 0,3*0,5</t>
  </si>
  <si>
    <t>140,4</t>
  </si>
  <si>
    <t>Opláštění trativodů z geotextilie vodorovné a svislé na upravenou zemní pláň do výkopů, 321,0*2*(0,5+0,8) x 1,1 x 1,05 + 250,7*2*(0,4 + 0,5) x 1,1 x 1,05</t>
  </si>
  <si>
    <t>1486,0</t>
  </si>
  <si>
    <t>R21275 - 0003</t>
  </si>
  <si>
    <t>R21275 - 0004</t>
  </si>
  <si>
    <t>Propojování potrubí DN 100 pod rozběžišťem</t>
  </si>
  <si>
    <t>Napojování potrubí DN 100 na páteřní potrubí DN 150 , 3,0+2,0+16,0+4,0</t>
  </si>
  <si>
    <t>Dodávka křemičitého písku do doskočiště s urovnáním v tl. 40 cm, 7,88*2,88*0,4 x 1,1</t>
  </si>
  <si>
    <t>111,5</t>
  </si>
  <si>
    <t>Kryt dopadu koule z lomové prosívky fr. 0 - 4 mm v tl. 400 mm, 2*200 mm</t>
  </si>
  <si>
    <t>Podklad ze štěrkodrti fr. 8 - 16 mm v tl. 15 cm pod kouli - skladba S6</t>
  </si>
  <si>
    <t>Podklad ze štěrkodrti fr. 0 - 32 mm v tl. 15 cm pod doskočiště - skladba S7, 2,88*7,88</t>
  </si>
  <si>
    <t>22,7</t>
  </si>
  <si>
    <t>56483 - 1111</t>
  </si>
  <si>
    <t>Dtto, ale v tl. 10 cm, skl. S1</t>
  </si>
  <si>
    <t>Penerační postřik spojovací pod povrch EPDM</t>
  </si>
  <si>
    <t>0,5</t>
  </si>
  <si>
    <t>Výztuž základových desek ze svařovaných sítí Kari 150x150x6 mm, deska kruhu - 3,5*1,3*1,08*3,03</t>
  </si>
  <si>
    <t>0,015</t>
  </si>
  <si>
    <t>Základové desky ze železobetonu C 20(25 , deska pod kruh - 3,5*0,14 , skl. S6</t>
  </si>
  <si>
    <t>Dtto, ale podkladu z SBR granulátu tl. 80 mm</t>
  </si>
  <si>
    <t>Penerační postřik spojovací pod povrch dráhy a rozběhu, 1936,1 + 46,5</t>
  </si>
  <si>
    <t>1982,6</t>
  </si>
  <si>
    <t>Podklad z drceného kameniva tl. 20 cm pod rozběh, fr. 16 - 32 mm, skl. S3</t>
  </si>
  <si>
    <t>Vyčištění a úklid plochy staveniště po dokončení prací,  1936,1 + 46,5 + 119,0 + 22,7 + 259,0 + 25,3 + 3,5 + 111,5 =</t>
  </si>
  <si>
    <t>1523,6</t>
  </si>
  <si>
    <t>755,2</t>
  </si>
  <si>
    <t>R91623 - 1001</t>
  </si>
  <si>
    <t>Příplatek za osazení do oblouku</t>
  </si>
  <si>
    <t>245,0</t>
  </si>
  <si>
    <t>Dodávka obrubníků betonových vel. 50 x 200 x 1000 mm, 1,05 x 755,2</t>
  </si>
  <si>
    <t>793,0</t>
  </si>
  <si>
    <t>Lože pod obrubníky z prostého betonu pro boční opěru, 755,2*0,3*0,2</t>
  </si>
  <si>
    <t>45,3</t>
  </si>
  <si>
    <t>Lože pod odtokové žlaby z prostého betonu pro boční opěru, 104,0*0,3*0,2</t>
  </si>
  <si>
    <t>6,2</t>
  </si>
  <si>
    <t>M+D Geotextilie netkaná pro separaci do 400 g / m2 pro kouli a dálku - vodorovná, (3,5 + 2*7,88*2,88) x 1,1 x 1,05</t>
  </si>
  <si>
    <t>57,0</t>
  </si>
  <si>
    <t>Dtto, ale svislá, (6,28*1,15*0,2 + 2*(7,88+2,88) x0,4) x 1,1*1,05</t>
  </si>
  <si>
    <t>Základové patky z prostého betonu C 20/25 pro  osazení skladu nářadí do výkopů, 6*0,4*0,4*0,8</t>
  </si>
  <si>
    <t>Základové pásy z prostého betonu C 20/25 proti prorůstání kořenů u dráhy do výkopů, řez D10,  0,5*0,9*4,0*8</t>
  </si>
  <si>
    <t>14,4</t>
  </si>
  <si>
    <t>0,3</t>
  </si>
  <si>
    <t>Bednění základových patek svislé - zřízení, 0,2*1,2*2</t>
  </si>
  <si>
    <t>27332 - 1311</t>
  </si>
  <si>
    <t>Základové desky z betonu železového C16/20 v tl. 15 cm, 119,0 x 0,15</t>
  </si>
  <si>
    <t>17,9</t>
  </si>
  <si>
    <t>Bednění stěn základových desek - zřízení,  0,2*(10,5 + 709 + 22,0 + 13,9)</t>
  </si>
  <si>
    <t>10,9</t>
  </si>
  <si>
    <t>Výztuž základových desek ze svařovaných sítí Kari 150x150x6 mm, 119,0*1,3*1,08*3,03</t>
  </si>
  <si>
    <t>0,51</t>
  </si>
  <si>
    <t>Ukotvení konstrukce skladu na základové patky</t>
  </si>
  <si>
    <t>28537 - 1211</t>
  </si>
  <si>
    <t>Kotvy tyčové do základových patek pro uchycení konstrukce skladu, 6 x 2,0 x 0,5</t>
  </si>
  <si>
    <t>Podklad ze štěrkodrti po zhutnění v tl. 15 cm pod sklad, fr. 0-32 mm</t>
  </si>
  <si>
    <t>Dtto, ale v tl. 5 cm, fr. 4-8 mm</t>
  </si>
  <si>
    <t>56479 - 1111</t>
  </si>
  <si>
    <t>Podklad pod zpevněné plochy v tl. Nad 35 cm z kameniva drceného fr. 0 - 63 mm na vyrovnání na vsakovací drén, 7,95*7,5*0,4 + 8,0*1,0*0,4</t>
  </si>
  <si>
    <t>27,1</t>
  </si>
  <si>
    <t>208,0</t>
  </si>
  <si>
    <t>Úprava pláně pod nové podkladní konstrukce s vyrovnáním a se zhutněním, 1523,6</t>
  </si>
  <si>
    <t>11220 - 1102</t>
  </si>
  <si>
    <t>18210 - 1101</t>
  </si>
  <si>
    <t>Svahování terénu v zářezech - modelace terénu dle bourání</t>
  </si>
  <si>
    <t>60,0</t>
  </si>
  <si>
    <t>184201- 1123</t>
  </si>
  <si>
    <t>Výsadba stromů s balem do 20 cm</t>
  </si>
  <si>
    <t>18420 - 2111</t>
  </si>
  <si>
    <t>18480 - 7111</t>
  </si>
  <si>
    <t>Ochrana stávajících stromů během výstavby bedněním - zřízení, odhadem 30 ks x 4*2,0*2,5 - výška</t>
  </si>
  <si>
    <t>600,0</t>
  </si>
  <si>
    <t>18480 - 7112</t>
  </si>
  <si>
    <t>R000123</t>
  </si>
  <si>
    <t>1429,5</t>
  </si>
  <si>
    <t>24,8</t>
  </si>
  <si>
    <t>Odstranění podkladních konstrukcí nad 50 m2 z drceného kameniva v tl. 20 cm, bourání dráhy a rozběhu</t>
  </si>
  <si>
    <t>Podklad z drceného kameniva tl. 10 cm pod novou dlažbu, fr. 0 - 63 mm, dle tab.</t>
  </si>
  <si>
    <t>285,0</t>
  </si>
  <si>
    <t>Podklad z drceného kameniva fr. 8-16 mm, tl. 5 cm, dle nové dlažby, skl. S5, S4, 9,0 + 285,0</t>
  </si>
  <si>
    <t>294,0</t>
  </si>
  <si>
    <t>Dodávka zámkové betonové dlažby dle projektu tl. 6 cm , 285,0 x 1,05</t>
  </si>
  <si>
    <t>300,0</t>
  </si>
  <si>
    <t>Napojování potrubí DN 150 mm na stávající a nový vsakovací drén</t>
  </si>
  <si>
    <t>48,0</t>
  </si>
  <si>
    <t>Bourání základů z prostého betonu kolem doskočiště, 2*(3,5+8,5) x 0,25*0,4</t>
  </si>
  <si>
    <t>R000124</t>
  </si>
  <si>
    <t>Montáž a dodávka -  lajny bílé pro atletiku široké strojním nástřikem dle projektu, rovné a oblouky - (32,0 + 28,9 + 7*3,91 + 4*120,5 + 4*48,5 + 6,28*(23,9 + 25,1 + 26,3 + 27,6) ) + čísla  9*2,0</t>
  </si>
  <si>
    <t>Dopravné materiálu na ostatní povrchy</t>
  </si>
  <si>
    <t>Odstranění stávajících  laviček do suti</t>
  </si>
  <si>
    <t>Odstranění stávajícího dešťového žlabu vč. Betonového lože</t>
  </si>
  <si>
    <t>11323 - 1426</t>
  </si>
  <si>
    <t>Bourání základů - desky z prostého betonu - vrh koulí, 3,5 x 0,2</t>
  </si>
  <si>
    <t>96105 - 5111</t>
  </si>
  <si>
    <t>Bourání základových bloků ze železobetonu, 5 x 1,3 x 0,3 x 1,0</t>
  </si>
  <si>
    <t>Opatrná demontáž stávající fotbalové střídačky, uložení po dobu výstavby a zpětná montáž po dokončení stavby</t>
  </si>
  <si>
    <t>Rozebrání stávajících dlažeb betonových v kamenivu do suti</t>
  </si>
  <si>
    <t>Základové pásy pro svislou obrubu doskočiště z prostého betonu C 20/25 částečně do bednění , 24,0*0,3*0,4</t>
  </si>
  <si>
    <t>2,9</t>
  </si>
  <si>
    <t xml:space="preserve">Dtto, ale základová deska pod záchytnou vanu - obruba doskočiště, 24,0*0,7*0,12 </t>
  </si>
  <si>
    <t xml:space="preserve">Bednění základových desek a pásů oboustranné snímatelné - zřízení,   24,0*2*0,2  + 24,0*2*0,4 </t>
  </si>
  <si>
    <t>28,8</t>
  </si>
  <si>
    <t>Odstranění stávající odrazové desky dálky</t>
  </si>
  <si>
    <t>82,6</t>
  </si>
  <si>
    <t>1092,0</t>
  </si>
  <si>
    <t>Dodávka travního semene 30 g/m2 m2 vč. Ztratného, 1092,0 x 0,03 x 1,03</t>
  </si>
  <si>
    <t>112,7</t>
  </si>
  <si>
    <t>Hnojení trávníku umělým hnojivem na široko, 2,5 kg/100 m2, 10,92 x 2,5</t>
  </si>
  <si>
    <t>27,3</t>
  </si>
  <si>
    <t xml:space="preserve">Hloubení rýh š. do 60 cm v hor. 4 jednotlivě do 50 m3 pro základové pásy v prostoru dráhy,  dle základů </t>
  </si>
  <si>
    <t>13220 - 1110</t>
  </si>
  <si>
    <t>13220 - 1119</t>
  </si>
  <si>
    <t>Hloubení rýh š. do 60 cm v hor. 3 jednotlivě do 100 m3 pro drenážní potrubí, (225,5+25,2) x 0,3 x 0,5 + 255,0*0,4*0,7 + 66,0*0,4*0,8</t>
  </si>
  <si>
    <t>Výplň vsakovacího drénu kamenivem  těženým fr. 16-32 mm do geotextilie, 1,4*(3,68*17,5 + 2,2*16,0 + 2,2*12,5)</t>
  </si>
  <si>
    <t>Odkopávka nezapažená v hor. 3 jednotlivě do 100 m3 v tl. 15 cm pro spodní stavbu po bourání konstrukcí a sejmutí ornice, 1132,3 x 0,1 + 969,3 x 0,25 + 285,0 x 0,05  + 119,0 x 0,35</t>
  </si>
  <si>
    <t>411,5</t>
  </si>
  <si>
    <t>13130 - 1113</t>
  </si>
  <si>
    <t>Hloubení jam pro vsakovací drén v hor.4 do 1000 m3, drén - 178,0 m3 + (2,2+10,0)  2 x 11,0 + 8,3 x (9,0+5,8) : 2 x 0,4 + 8,0/2 x 0,4</t>
  </si>
  <si>
    <t>211,1</t>
  </si>
  <si>
    <t>Sejmutí ornice v tl. Do 20 cm s vodorovným přemístěním do 100 m na meziskládku se složením, stanoveno elektronicky, použito pro zpětné ohumusování, 1040,0 x 0,2</t>
  </si>
  <si>
    <t xml:space="preserve">Základové patky z prostého betonu C 20/25 pro osazení pítka , 1*0,5*0,6*0,8 </t>
  </si>
  <si>
    <t xml:space="preserve">Hloubení šachet v hor. 4 do 100 m3 pro základové patky - pítko </t>
  </si>
  <si>
    <t>Odstranění pařezů po kácení stromu u dráhy prům. 30 - 50 cm</t>
  </si>
  <si>
    <t>Ukotvení nových dřevin kůly do pr. 10 cm, výšky do 2,0 m</t>
  </si>
  <si>
    <t>90,0</t>
  </si>
  <si>
    <t>Opatrná odkopávka kolem kořenových systémů stromů u dráhy - postupná, 120,0 x 1,5 x 0,5</t>
  </si>
  <si>
    <t>Ošetření a úprava kořenových systémů stromů u styku s dráhou, 90,0,0 x 1,0</t>
  </si>
  <si>
    <t>17110 - 1105</t>
  </si>
  <si>
    <t>Dtto, ale v ploše přes 500 m2 v tl. Do 10 cm - doplnění travnaté plochy</t>
  </si>
  <si>
    <t>18130 - 1103</t>
  </si>
  <si>
    <t>Rozprostření ornice s urovnáním v rovině nebo ve svahu do 1:5 jednotlivě do 500 m2 v tl.  15 - 20 cm , 57,1 + 55,6</t>
  </si>
  <si>
    <t>Naložení ornice hor. 1-4 jednotlivě do 100 m3 pro doplnění  ploch kolem hřiště, 112,7 x 0,2 + 979,3 x 0,1</t>
  </si>
  <si>
    <t>120,6</t>
  </si>
  <si>
    <t>Uložení sypaniny do násypů při svahování z ornice dle potřeby, 60,0 x 0,2</t>
  </si>
  <si>
    <t>130,5</t>
  </si>
  <si>
    <t>17410 - 1101</t>
  </si>
  <si>
    <t>Zásyp jam se zhutněním nad velkým vsakem, 211,1-178,0</t>
  </si>
  <si>
    <t>33,1</t>
  </si>
  <si>
    <t>Vodorovné přemístění zeminy do 10000 m na skládku - přebytečná a nevhodná zemina, 208,0 + 411,5 + 14,4 + 130,5 + 0,3 + 211,1 - ( 120,6 + 33,1 + 12,0 )</t>
  </si>
  <si>
    <t>810,1</t>
  </si>
  <si>
    <t>12151,5</t>
  </si>
  <si>
    <t>Poplatek za skládku zeminy, 2,0 x 810,1</t>
  </si>
  <si>
    <t>1620,2</t>
  </si>
  <si>
    <t>3,3</t>
  </si>
  <si>
    <t>Příplatek za každý další 1 km, 14 x 3,3</t>
  </si>
  <si>
    <t>46,2</t>
  </si>
  <si>
    <t>Vypracováno dle ceníku RTS   2022</t>
  </si>
  <si>
    <t>Osazení  a dodávka odpadkových košů - betonová konstrukce s vložkou, vel. 51,5x44,0x70,0  cm, ozn. X14</t>
  </si>
  <si>
    <t>R776210008</t>
  </si>
  <si>
    <t>R776210009</t>
  </si>
  <si>
    <t>R776210010</t>
  </si>
  <si>
    <t>R776210011</t>
  </si>
  <si>
    <t>R776210012</t>
  </si>
  <si>
    <t>R776210013</t>
  </si>
  <si>
    <t>R776210014</t>
  </si>
  <si>
    <t>R776210015</t>
  </si>
  <si>
    <t>R776210016</t>
  </si>
  <si>
    <t>R776210017</t>
  </si>
  <si>
    <t>R776210018</t>
  </si>
  <si>
    <t>R21275 - 0005</t>
  </si>
  <si>
    <t>R21275 - 0006</t>
  </si>
  <si>
    <t>Demontáž a odstranění stávajícího poklopu šachty v prostoru dráhy s likvidací</t>
  </si>
  <si>
    <t>{b91759db-4458-4dd1-b516-fcbaad4a50c2}</t>
  </si>
  <si>
    <t>2</t>
  </si>
  <si>
    <t>KRYCÍ LIST SOUPISU PRACÍ</t>
  </si>
  <si>
    <t>v ---  níže se nacházejí doplnkové a pomocné údaje k sestavám  --- v</t>
  </si>
  <si>
    <t>False</t>
  </si>
  <si>
    <t>Stavba:</t>
  </si>
  <si>
    <t>Objekt:</t>
  </si>
  <si>
    <t>SO-03.2 - VODOVOD</t>
  </si>
  <si>
    <t>KSO:</t>
  </si>
  <si>
    <t/>
  </si>
  <si>
    <t>CC-CZ:</t>
  </si>
  <si>
    <t>Místo:</t>
  </si>
  <si>
    <t>Datum:</t>
  </si>
  <si>
    <t>Zadavatel:</t>
  </si>
  <si>
    <t>IČ:</t>
  </si>
  <si>
    <t>DIČ:</t>
  </si>
  <si>
    <t>Zhotovitel:</t>
  </si>
  <si>
    <t>Projektant:</t>
  </si>
  <si>
    <t>Zpracovatel: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</si>
  <si>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</si>
  <si>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</si>
  <si>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</si>
  <si>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</si>
  <si>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</si>
  <si>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</si>
  <si>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</si>
  <si>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</si>
  <si>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</si>
  <si>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</si>
  <si>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</si>
  <si>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</si>
  <si>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</si>
  <si>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</si>
  <si>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ČLENĚNÍ SOUPISU PRACÍ</t>
  </si>
  <si>
    <t>Kód dílu - Popis</t>
  </si>
  <si>
    <t>Cena celkem [CZK]</t>
  </si>
  <si>
    <t>Náklady stavby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</si>
  <si>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</si>
  <si>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</si>
  <si>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</si>
  <si>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</si>
  <si>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</si>
  <si>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</si>
  <si>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</si>
  <si>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</si>
  <si>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Typ</t>
  </si>
  <si>
    <t>Kód</t>
  </si>
  <si>
    <t>Popis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</si>
  <si>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</si>
  <si>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</si>
  <si>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</si>
  <si>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</si>
  <si>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</si>
  <si>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</si>
  <si>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</si>
  <si>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</si>
  <si>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</si>
  <si>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</si>
  <si>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</si>
  <si>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HSV</t>
  </si>
  <si>
    <t>Práce a dodávky HSV</t>
  </si>
  <si>
    <t>1</t>
  </si>
  <si>
    <t>ROZPOCET</t>
  </si>
  <si>
    <t>Zemní práce</t>
  </si>
  <si>
    <t>K</t>
  </si>
  <si>
    <t>132254202</t>
  </si>
  <si>
    <t>Hloubení zapažených rýh šířky přes 800 do 2 000 mm strojně s urovnáním dna do předepsaného profilu a spádu v hornině třídy těžitelnosti I skupiny 3 přes 20 do 50 m3</t>
  </si>
  <si>
    <t>CS ÚRS 2023 01</t>
  </si>
  <si>
    <t>4</t>
  </si>
  <si>
    <t>-1813709849</t>
  </si>
  <si>
    <t>Online PSC</t>
  </si>
  <si>
    <t>https://podminky.urs.cz/item/CS_URS_2023_01/132254202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</si>
  <si>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</si>
  <si>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</si>
  <si>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-1053019222</t>
  </si>
  <si>
    <t>3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</si>
  <si>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</si>
  <si>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</si>
  <si>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-803423478</t>
  </si>
  <si>
    <t>167151101</t>
  </si>
  <si>
    <t>Nakládání, skládání a překládání neulehlého výkopku nebo sypaniny strojně nakládání, množství do 100 m3, z horniny třídy těžitelnosti I, skupiny 1 až 3</t>
  </si>
  <si>
    <t>-525316965</t>
  </si>
  <si>
    <t>5</t>
  </si>
  <si>
    <t>171201231</t>
  </si>
  <si>
    <t>Poplatek za uložení stavebního odpadu na recyklační skládce (skládkovné) zeminy a kamení zatříděného do Katalogu odpadů pod kódem 17 05 04</t>
  </si>
  <si>
    <t>-1487148180</t>
  </si>
  <si>
    <t>VV</t>
  </si>
  <si>
    <t>6,9*2 "Přepočtené koeficientem množství</t>
  </si>
  <si>
    <t>True</t>
  </si>
  <si>
    <t>Součet</t>
  </si>
  <si>
    <t>6</t>
  </si>
  <si>
    <t>174151101</t>
  </si>
  <si>
    <t>Zásyp sypaninou z jakékoliv horniny strojně s uložením výkopku ve vrstvách se zhutněním jam, šachet, rýh nebo kolem objektů v těchto vykopávkách</t>
  </si>
  <si>
    <t>-329493445</t>
  </si>
  <si>
    <t>7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</si>
  <si>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</si>
  <si>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</si>
  <si>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719894897</t>
  </si>
  <si>
    <t>Vodorovné konstrukce</t>
  </si>
  <si>
    <t>8</t>
  </si>
  <si>
    <t>451572111</t>
  </si>
  <si>
    <t>Lože pod potrubí, stoky a drobné objekty v otevřeném výkopu z kameniva drobného těženého 0 až 4 mm</t>
  </si>
  <si>
    <t>316220532</t>
  </si>
  <si>
    <t>9</t>
  </si>
  <si>
    <t>452311131</t>
  </si>
  <si>
    <t>Podkladní a zajišťovací konstrukce z betonu prostého v otevřeném výkopu bez zvýšených nároků na prostředí desky pod potrubí, stoky a drobné objekty z betonu tř. C 12/15</t>
  </si>
  <si>
    <t>-61327630</t>
  </si>
  <si>
    <t>10</t>
  </si>
  <si>
    <t>452353101</t>
  </si>
  <si>
    <t>Bednění podkladních a zajišťovacích konstrukcí v otevřeném výkopu bloků pro potrubí</t>
  </si>
  <si>
    <t>675009117</t>
  </si>
  <si>
    <t>https://podminky.urs.cz/item/CS_URS_2023_01/452353101</t>
  </si>
  <si>
    <t>Trubní vedení</t>
  </si>
  <si>
    <t>11</t>
  </si>
  <si>
    <t>877171113</t>
  </si>
  <si>
    <t>Montáž tvarovek na vodovodním plastovém potrubí z polyetylenu PE 100 elektrotvarovek SDR 11/PN16 T-kusů d 40</t>
  </si>
  <si>
    <t>kus</t>
  </si>
  <si>
    <t>-810718946</t>
  </si>
  <si>
    <t>https://podminky.urs.cz/item/CS_URS_2023_01/877171113</t>
  </si>
  <si>
    <t>12</t>
  </si>
  <si>
    <t>M</t>
  </si>
  <si>
    <t>28614956</t>
  </si>
  <si>
    <t>elektrotvarovka T-kus rovnoramenný PE 100 PN16 D 40mm</t>
  </si>
  <si>
    <t>-744414832</t>
  </si>
  <si>
    <t>13</t>
  </si>
  <si>
    <t>892241111</t>
  </si>
  <si>
    <t>Tlakové zkoušky vodou na potrubí DN do 80</t>
  </si>
  <si>
    <t>1453044965</t>
  </si>
  <si>
    <t>https://podminky.urs.cz/item/CS_URS_2023_01/892241111</t>
  </si>
  <si>
    <t>14</t>
  </si>
  <si>
    <t>R3</t>
  </si>
  <si>
    <t>Proplach a dezinfekce vodovodního potrubí DN od 40 do 70</t>
  </si>
  <si>
    <t>-441960870</t>
  </si>
  <si>
    <t>15</t>
  </si>
  <si>
    <t>R2</t>
  </si>
  <si>
    <t>Montáž vodovodních armatur na potrubí šoupátek pro domovní přípojky se závitovými konci PN16 G 3/4"</t>
  </si>
  <si>
    <t>1153159711</t>
  </si>
  <si>
    <t>16</t>
  </si>
  <si>
    <t>6000005030</t>
  </si>
  <si>
    <t>Kohout kulový s odvodněním 3/4" FF s pákou</t>
  </si>
  <si>
    <t>-696290072</t>
  </si>
  <si>
    <t>17</t>
  </si>
  <si>
    <t>R5</t>
  </si>
  <si>
    <t>Zpětná klapka. EA typ. Kontrolovatelná (3/4")</t>
  </si>
  <si>
    <t>-536170527</t>
  </si>
  <si>
    <t>18</t>
  </si>
  <si>
    <t>R1</t>
  </si>
  <si>
    <t>Montáž vodovodního potrubí z plastů v otevřeném výkopu z polyetylenu PE 100 svařovaných na tupo SDR 11/PN16 D 25 x 2,3 mm</t>
  </si>
  <si>
    <t>241398092</t>
  </si>
  <si>
    <t>19</t>
  </si>
  <si>
    <t>R6</t>
  </si>
  <si>
    <t>Roura PE100 RC+ d25x2,3mm SDR11/PN16, návin 100m</t>
  </si>
  <si>
    <t>1847586273</t>
  </si>
  <si>
    <t>20</t>
  </si>
  <si>
    <t>899721111</t>
  </si>
  <si>
    <t>Signalizační vodič na potrubí DN do 150 mm</t>
  </si>
  <si>
    <t>CS ÚRS 2022 02</t>
  </si>
  <si>
    <t>-1094025144</t>
  </si>
  <si>
    <t>https://podminky.urs.cz/item/CS_URS_2022_02/899721111</t>
  </si>
  <si>
    <t>21</t>
  </si>
  <si>
    <t>R4</t>
  </si>
  <si>
    <t>Pítko pro venkovní prostor, materiál nerez, tlačný ventil, odtoková mříž</t>
  </si>
  <si>
    <t>-1005559168</t>
  </si>
  <si>
    <t>998</t>
  </si>
  <si>
    <t>22</t>
  </si>
  <si>
    <t>998276101</t>
  </si>
  <si>
    <t>Přesun hmot pro trubní vedení hloubené z trub z plastických hmot nebo sklolaminátových pro vodovody nebo kanalizace v otevřeném výkopu dopravní vzdálenost do 15 m</t>
  </si>
  <si>
    <t>-1333012589</t>
  </si>
  <si>
    <t>11310 - 8423</t>
  </si>
  <si>
    <t>11310 - 8409</t>
  </si>
  <si>
    <t>11310 - 7411</t>
  </si>
  <si>
    <t>Odstranění podkladů z kameniva těženého nad 50 m2 pod hřištěm v tl. 110 mm</t>
  </si>
  <si>
    <t>11310 - 7427</t>
  </si>
  <si>
    <t>Dtto, ale v tl. Do 27 cm pod dráhou</t>
  </si>
  <si>
    <t>Odstranění asfaltových vrstev v tl. 90 mm plochy nad 50 m2, dráha - 1132,3  m2</t>
  </si>
  <si>
    <t>Dtto, ale v tl. 230 mm - asfaltové hřiště</t>
  </si>
  <si>
    <t>96508 - 2933</t>
  </si>
  <si>
    <t>Odstranění násypu do tl. 200 mm v ploše přes 2 m2 tl. 10 - 15 cm, ovál 0,12 x 1132,3</t>
  </si>
  <si>
    <t>škvára</t>
  </si>
  <si>
    <t>96508 - 2941</t>
  </si>
  <si>
    <t>Odstranění násypu do tl. Přes 200 mm jakékoliv plochy, hřiště - 320,0 x 0,22</t>
  </si>
  <si>
    <t>32.</t>
  </si>
  <si>
    <t>33.</t>
  </si>
  <si>
    <t>34.</t>
  </si>
  <si>
    <t>35.</t>
  </si>
  <si>
    <t>36.</t>
  </si>
  <si>
    <t>37.</t>
  </si>
  <si>
    <t>38.</t>
  </si>
  <si>
    <t>279,9</t>
  </si>
  <si>
    <t>Příplatek za každý další 1 km, 14 x 279,9</t>
  </si>
  <si>
    <t>3918,6</t>
  </si>
  <si>
    <t>397,5</t>
  </si>
  <si>
    <t>Příplatek za každý další 1 km, 14 x 397,5</t>
  </si>
  <si>
    <t>5565,0</t>
  </si>
  <si>
    <t>165,3</t>
  </si>
  <si>
    <t>Příplatek za každý další 1 km, 14 x 165,3</t>
  </si>
  <si>
    <t>2314,2</t>
  </si>
  <si>
    <t>56421 - 1111</t>
  </si>
  <si>
    <t>320,0</t>
  </si>
  <si>
    <t>1182,0</t>
  </si>
  <si>
    <t>56423 - 1112</t>
  </si>
  <si>
    <t>1154,4</t>
  </si>
  <si>
    <t>Příplatek za každý další 1 km, 14 x 1154,4</t>
  </si>
  <si>
    <t>16161,6</t>
  </si>
  <si>
    <t>Areálový  vodovod</t>
  </si>
  <si>
    <t>V Ý K A Z    V Ý M Ě R</t>
  </si>
  <si>
    <t>Poplatek za uložení stavebního odpadu  na skládce - směs škváry a kameniva</t>
  </si>
  <si>
    <t>účastník (název firmy):</t>
  </si>
  <si>
    <t>Mezisoučet</t>
  </si>
  <si>
    <r>
      <t xml:space="preserve">           </t>
    </r>
    <r>
      <rPr>
        <b/>
        <sz val="10"/>
        <rFont val="Arial CE"/>
        <charset val="238"/>
      </rPr>
      <t xml:space="preserve"> ZŠ </t>
    </r>
    <r>
      <rPr>
        <b/>
        <sz val="10"/>
        <rFont val="Arial CE"/>
        <family val="2"/>
        <charset val="238"/>
      </rPr>
      <t xml:space="preserve"> Věry Čáslavské, Petřiny, Praha 6</t>
    </r>
  </si>
  <si>
    <t>Cena celkem v Kč bez DPH</t>
  </si>
  <si>
    <t>Cena celkem v Kč včetně DPH</t>
  </si>
  <si>
    <t>Příplatek za každý další 1 km, 15 x  810,1</t>
  </si>
  <si>
    <t>Uložení sypaniny na skládku</t>
  </si>
  <si>
    <t>Podklad z drceného kameniva tl. 20 cm pod dráhu a rozběh, fr. 0 - 63 mm, skl. S2, 1936,1 + 46,5</t>
  </si>
  <si>
    <t>Dtto, ale přechodové kanalizační desky výšky 90 mm, vel. 1000-630/100 mm, ozn. X19</t>
  </si>
  <si>
    <t>Vyrovnávací podklad z odstraněného štěrkopísku pod skladbami dráhy a hřiště v tl. 40 mm pod atletickým oválem (bez dodávky materiálu)</t>
  </si>
  <si>
    <t>Dtto, ale vyrovnání pod vybouranou plochou hřiště v tl. 110 mm (bez dodávky materiálu)</t>
  </si>
  <si>
    <t>Dtto, ale hrubozrnný v tl. 5 cm</t>
  </si>
  <si>
    <t>Napojování dlažeb na stávající konstrukce s úpravou sklonu</t>
  </si>
  <si>
    <t>Kladení dlažby chodníků z betonových zámkových dlažeb - tvar vlnovka tl. 6 cm vč. Lože v tl. 3 cm</t>
  </si>
  <si>
    <t>Montáž a dodávka atypického poklopu z tvrzené pryže DN 600 mm na stávající kanalizační šachtu, ozn. X18</t>
  </si>
  <si>
    <t>Založení trávníku výsevem travním semenem vč. Ošetření a zalití - pro doplnění kolem vnějšího  a vnitřního obvodu hřiště a dráhy, (979,3 + 57,1 + 55,6)</t>
  </si>
  <si>
    <r>
      <t>Dodávka listnatých stromů - ja</t>
    </r>
    <r>
      <rPr>
        <sz val="10"/>
        <rFont val="Arial CE"/>
        <charset val="238"/>
      </rPr>
      <t>vor babyka ve variantě vícekmen o výšce min. 200cm</t>
    </r>
  </si>
  <si>
    <t>Osazení obrubníků tl. 5 cm ploch pro dlažby do lože z betonu, rovný, 21,7 + 626,5</t>
  </si>
  <si>
    <t>Montáž a dodávka odrazového prkna před doskočištěm skoku dalekého kompletní vč. Osazovacího truhlíku a zaslepovacího prvku vel. 1200x300x60 mm, ozn, X07</t>
  </si>
  <si>
    <t>Montáž, dodávka a osazení kompletního objektu skladu na základové patky - ocelový kontejner, dle projektové dokumentace</t>
  </si>
  <si>
    <r>
      <t>Montáž a dodávka kompletní záchytné vany s gumovou rohoží, vel. 1000x500x140 mm,</t>
    </r>
    <r>
      <rPr>
        <sz val="10"/>
        <color rgb="FF00B0F0"/>
        <rFont val="Arial CE"/>
        <charset val="238"/>
      </rPr>
      <t xml:space="preserve"> </t>
    </r>
    <r>
      <rPr>
        <sz val="10"/>
        <rFont val="Arial CE"/>
        <family val="2"/>
        <charset val="238"/>
      </rPr>
      <t>22 x 1,0 + 2 x 0,5, ozn.X08</t>
    </r>
  </si>
  <si>
    <r>
      <t>Montáž a dodávka betonové obruby doskočiště  s vrchním pryžovým profilem do lože z betonu, vel. 60x400x1000 mm,</t>
    </r>
    <r>
      <rPr>
        <sz val="10"/>
        <rFont val="Arial CE"/>
        <family val="2"/>
        <charset val="238"/>
      </rPr>
      <t xml:space="preserve"> 2*(8,0+3,0)</t>
    </r>
  </si>
  <si>
    <r>
      <t>M+D pojízdné zakrývací ocelové konstrukce doskočiště skoku vysokého, vel. 400 x 600 cm</t>
    </r>
    <r>
      <rPr>
        <sz val="10"/>
        <rFont val="Arial CE"/>
        <family val="2"/>
        <charset val="238"/>
      </rPr>
      <t>, ozn. X11</t>
    </r>
  </si>
  <si>
    <t>Osazení a dodávka betonových laviček s dřevěným sedákem, vel. 200x40x45 cm, ozn. X13</t>
  </si>
  <si>
    <t>M+D zamykatelného stojanu pro sloupky volejbalu z Pz oceli, ozn. X17 s ukotvením na stávající oplocení</t>
  </si>
  <si>
    <r>
      <rPr>
        <sz val="10"/>
        <rFont val="Arial CE"/>
        <charset val="238"/>
      </rPr>
      <t>Montáž - položení a dodávka sportovního povrchu  z litého polyuretanu SP</t>
    </r>
    <r>
      <rPr>
        <sz val="10"/>
        <rFont val="Arial CE"/>
        <family val="2"/>
        <charset val="238"/>
      </rPr>
      <t xml:space="preserve"> v tl. 13 mm na asfalt  - atletická dráha, rovinka </t>
    </r>
  </si>
  <si>
    <r>
      <t>Montáž - položení a dodávka sportovního povrchu  z</t>
    </r>
    <r>
      <rPr>
        <sz val="10"/>
        <rFont val="Arial CE"/>
        <charset val="238"/>
      </rPr>
      <t xml:space="preserve"> litého polyuretanu SW v</t>
    </r>
    <r>
      <rPr>
        <sz val="10"/>
        <rFont val="Arial CE"/>
        <family val="2"/>
        <charset val="238"/>
      </rPr>
      <t xml:space="preserve"> tl. 18 mm  -  rozběh dálky</t>
    </r>
  </si>
  <si>
    <t>Položení a dodávka povrchu z litého polyuretanu EDPM vrchní probarvená dle projektu v tl. 13 mm, Workout</t>
  </si>
  <si>
    <t>Dtto, ale BLUDIŠTĚ, dle tabulky PSV, ozn. X21</t>
  </si>
  <si>
    <t>Dtto, ale SADA PÍSMEN  A - Z, 2 x 26 písmen dle tabulky PSV, ozn. X22</t>
  </si>
  <si>
    <t>Dtto, ale ŠLÁPOTY, 2 x 2 ks dle tabulky PSV, ozn. X23</t>
  </si>
  <si>
    <t>Dtto, ale ROZCVIČKA dle tabulky PSV, ozn. X25</t>
  </si>
  <si>
    <t>Dtto, ale ANGLIČÁK  dle tabulky PSV, ozn. X26</t>
  </si>
  <si>
    <t>Dtto, ale CHŮZE CIK CAK dle tabulky PSV, ozn. X27</t>
  </si>
  <si>
    <t>Dtto, ale SKOK ŽABÁCI dle tabulky PSV, ozn. X28</t>
  </si>
  <si>
    <t>Dtto, ale SKÁKACÍ ZRCADLO ZVÍŘATA v kolečkách dle tabulky PSV, ozn. X29</t>
  </si>
  <si>
    <t>Dtto, ale TERČ S ČÍSLY VELKÝ dle tabulky PSV, ozn. X30</t>
  </si>
  <si>
    <t>Nástřik 2D Grafiky na sportovní povrch polyuretanovou barvou s UV stabilizací a výrobou šablon - ŠACHY/PIŠKVORKY dle tabulky PSV, ozn. X20</t>
  </si>
  <si>
    <t>Dtto, ale SKÁKACÍ PANÁK dle tabulky PSV, ozn. X24</t>
  </si>
  <si>
    <t>Dodávka a montáž cvičebního prvku vč. upevňovacího materiálu - child monkey dome - žebříková sestava, ozn. X01</t>
  </si>
  <si>
    <t>Rozebrání dlažeb zámkových v kamenivu - pro zpětné použití - překládání</t>
  </si>
  <si>
    <t>Vytrhání obrub z obrubníků betonových vč. Lože kolem dlažeb</t>
  </si>
  <si>
    <t>Odstranění stávajících sportovních umělých povrchů rozběhu a dráhy, 1132,3 + 4,8</t>
  </si>
  <si>
    <t>Odstranění stávajícího dřevěného obrubníku tl. 5 cm</t>
  </si>
  <si>
    <t>Odstranění a odvoz stávajícího kontejneru na nářadí</t>
  </si>
  <si>
    <t xml:space="preserve">Vodorovná doprava  suti na skládku do 6 km se složením, celkem  do 20 km, z kameniva, pol. 2, 6 - 9 + část pol. 12 - 13 = 1286,4 t  -  odpočet použitého štěrkopísku  82,5 m3 x 1,6 t = - 132,0 tun </t>
  </si>
  <si>
    <t>Vodorovná doprava  suti na skládku do 6 km se složením, celkem do 20 km, z betonu, pol. 1, 3 , 16, 18 - 20</t>
  </si>
  <si>
    <t>Vodorovná doprava  suti na skládku do 6 km se složením, celkem do 20 km, z asfaltu a umělky, pol.  5,  10, 11</t>
  </si>
  <si>
    <t>Poplatek za uložení stavebního odpadu  na skládce - z kameniva</t>
  </si>
  <si>
    <t>Poplatek za uložení stavebního odpadu  na skládce - z betonu</t>
  </si>
  <si>
    <t>Poplatek za uložení stavebního odpadu  na skládce - z asfaltu a umělky</t>
  </si>
  <si>
    <t>Vodorovná doprava  suti na skládku do 6 km se složením, celkem do 20 km, ze škváry, pol. 14 - 15</t>
  </si>
  <si>
    <r>
      <t>Vodorovná doprava  suti na skládku do 6 km se složením, celkem do 20 km</t>
    </r>
    <r>
      <rPr>
        <sz val="10"/>
        <rFont val="Arial CE"/>
        <family val="2"/>
        <charset val="238"/>
      </rPr>
      <t>, ostatní, pol. 4, 17, 21 - 23</t>
    </r>
  </si>
  <si>
    <t>Poplatek za uložení stavebního odpadu  na skládce - směsného</t>
  </si>
  <si>
    <t>Montáž a dodávka odtokového žlabu s krycí mřížkou u dráhy rovné s odbočkami, vel. 160x215x1000 mm, dle projektu a výběru typu žlabu, 8,0 + 10,0 + 4,0</t>
  </si>
  <si>
    <t>Montáž a dodávka kontrolní šachty DN 400 mm, hl. 1000 mm, plastové s lapačem písku</t>
  </si>
  <si>
    <t>Montáž, dodávka a osazení pítka pro venkovní prostor, materiál nerez, tlačný ventil, odtoková mříž, vel. 300x300x1010 mm, s napojením na rozvod vody, ozn. X12</t>
  </si>
  <si>
    <r>
      <t xml:space="preserve">změna       :   </t>
    </r>
    <r>
      <rPr>
        <b/>
        <sz val="10"/>
        <rFont val="Arial CE"/>
        <charset val="238"/>
      </rPr>
      <t>duben 2023</t>
    </r>
  </si>
  <si>
    <t>ZŠ PETŘINY</t>
  </si>
  <si>
    <t>7. 3. 2023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</si>
</sst>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K_č_-;\-* #,##0.00\ _K_č_-;_-* &quot;-&quot;??\ _K_č_-;_-@_-"/>
    <numFmt numFmtId="164" formatCode="#,##0.0"/>
    <numFmt numFmtId="165" formatCode="dd\.mm\.yyyy"/>
    <numFmt numFmtId="166" formatCode="#,##0.00%"/>
    <numFmt numFmtId="167" formatCode="#,##0.00000"/>
    <numFmt numFmtId="168" formatCode="#,##0.000"/>
  </numFmts>
  <fonts count="39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color indexed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Helv"/>
      <charset val="238"/>
    </font>
    <font>
      <sz val="10"/>
      <color indexed="10"/>
      <name val="Arial CE"/>
      <family val="2"/>
      <charset val="238"/>
    </font>
    <font>
      <sz val="10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u/>
      <sz val="10"/>
      <color theme="10"/>
      <name val="Arial CE"/>
      <charset val="238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sz val="8"/>
      <color rgb="FF505050"/>
      <name val="Arial CE"/>
    </font>
    <font>
      <sz val="7"/>
      <color rgb="FF969696"/>
      <name val="Arial CE"/>
    </font>
    <font>
      <sz val="8"/>
      <color rgb="FFFF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10"/>
      <color rgb="FF7030A0"/>
      <name val="Arial CE"/>
      <charset val="238"/>
    </font>
    <font>
      <sz val="10"/>
      <color rgb="FF00B0F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theme="3" tint="0.79998168889431442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7">
    <xf numFmtId="0" fontId="0" fillId="0" borderId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12" fillId="0" borderId="0" applyNumberFormat="0" applyFill="0" applyBorder="0" applyAlignment="0" applyProtection="0"/>
  </cellStyleXfs>
  <cellXfs count="237">
    <xf numFmtId="0" fontId="0" fillId="0" borderId="0" xfId="0"/>
    <xf numFmtId="49" fontId="3" fillId="0" borderId="0" xfId="0" applyNumberFormat="1" applyFont="1" applyAlignment="1">
      <alignment horizontal="right"/>
    </xf>
    <xf numFmtId="4" fontId="5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49" fontId="4" fillId="0" borderId="2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4" fontId="4" fillId="0" borderId="2" xfId="0" applyNumberFormat="1" applyFont="1" applyBorder="1" applyAlignment="1">
      <alignment horizontal="right"/>
    </xf>
    <xf numFmtId="0" fontId="4" fillId="0" borderId="4" xfId="0" applyFont="1" applyBorder="1" applyAlignment="1">
      <alignment wrapText="1"/>
    </xf>
    <xf numFmtId="4" fontId="4" fillId="0" borderId="4" xfId="0" applyNumberFormat="1" applyFont="1" applyBorder="1" applyAlignment="1">
      <alignment horizontal="right"/>
    </xf>
    <xf numFmtId="49" fontId="4" fillId="0" borderId="4" xfId="0" applyNumberFormat="1" applyFont="1" applyBorder="1" applyAlignment="1">
      <alignment horizontal="right"/>
    </xf>
    <xf numFmtId="0" fontId="4" fillId="0" borderId="2" xfId="0" applyFont="1" applyBorder="1"/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right"/>
    </xf>
    <xf numFmtId="0" fontId="4" fillId="0" borderId="4" xfId="0" applyFont="1" applyBorder="1"/>
    <xf numFmtId="0" fontId="4" fillId="0" borderId="1" xfId="0" applyFont="1" applyBorder="1"/>
    <xf numFmtId="0" fontId="4" fillId="0" borderId="10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5" xfId="0" applyFont="1" applyBorder="1"/>
    <xf numFmtId="0" fontId="4" fillId="0" borderId="8" xfId="0" applyFont="1" applyBorder="1"/>
    <xf numFmtId="49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0" fontId="5" fillId="0" borderId="2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horizontal="center"/>
    </xf>
    <xf numFmtId="0" fontId="4" fillId="0" borderId="15" xfId="0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/>
    </xf>
    <xf numFmtId="4" fontId="4" fillId="0" borderId="15" xfId="0" applyNumberFormat="1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wrapText="1"/>
    </xf>
    <xf numFmtId="49" fontId="4" fillId="0" borderId="0" xfId="1" applyNumberFormat="1" applyFont="1" applyFill="1" applyBorder="1" applyAlignment="1">
      <alignment horizontal="right"/>
    </xf>
    <xf numFmtId="0" fontId="4" fillId="0" borderId="3" xfId="0" applyFont="1" applyBorder="1"/>
    <xf numFmtId="0" fontId="5" fillId="0" borderId="0" xfId="0" applyFont="1" applyAlignment="1">
      <alignment horizontal="center" wrapText="1"/>
    </xf>
    <xf numFmtId="2" fontId="4" fillId="0" borderId="7" xfId="0" applyNumberFormat="1" applyFont="1" applyBorder="1" applyAlignment="1">
      <alignment wrapText="1"/>
    </xf>
    <xf numFmtId="2" fontId="4" fillId="0" borderId="0" xfId="0" applyNumberFormat="1" applyFont="1" applyAlignment="1">
      <alignment wrapText="1"/>
    </xf>
    <xf numFmtId="0" fontId="5" fillId="0" borderId="7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4" fillId="0" borderId="5" xfId="0" applyNumberFormat="1" applyFont="1" applyBorder="1" applyAlignment="1">
      <alignment horizontal="right"/>
    </xf>
    <xf numFmtId="4" fontId="4" fillId="0" borderId="5" xfId="0" applyNumberFormat="1" applyFont="1" applyBorder="1" applyAlignment="1">
      <alignment horizontal="right"/>
    </xf>
    <xf numFmtId="0" fontId="4" fillId="0" borderId="6" xfId="0" applyFont="1" applyBorder="1"/>
    <xf numFmtId="4" fontId="5" fillId="0" borderId="0" xfId="0" applyNumberFormat="1" applyFont="1" applyAlignment="1">
      <alignment horizontal="right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wrapText="1"/>
    </xf>
    <xf numFmtId="49" fontId="4" fillId="0" borderId="8" xfId="0" applyNumberFormat="1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4" fontId="4" fillId="0" borderId="8" xfId="0" applyNumberFormat="1" applyFont="1" applyBorder="1" applyAlignment="1">
      <alignment horizontal="right"/>
    </xf>
    <xf numFmtId="0" fontId="4" fillId="0" borderId="9" xfId="0" applyFont="1" applyBorder="1"/>
    <xf numFmtId="0" fontId="4" fillId="0" borderId="1" xfId="0" applyFont="1" applyBorder="1" applyAlignment="1">
      <alignment horizontal="center"/>
    </xf>
    <xf numFmtId="4" fontId="5" fillId="0" borderId="12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9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4" fillId="0" borderId="5" xfId="0" applyFont="1" applyBorder="1" applyAlignment="1">
      <alignment horizontal="center"/>
    </xf>
    <xf numFmtId="0" fontId="4" fillId="0" borderId="13" xfId="0" applyFont="1" applyBorder="1" applyAlignment="1">
      <alignment horizontal="right"/>
    </xf>
    <xf numFmtId="0" fontId="5" fillId="0" borderId="0" xfId="0" applyFont="1" applyAlignment="1">
      <alignment horizontal="center"/>
    </xf>
    <xf numFmtId="0" fontId="4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4" fillId="0" borderId="2" xfId="0" applyNumberFormat="1" applyFont="1" applyBorder="1" applyAlignment="1">
      <alignment horizontal="right"/>
    </xf>
    <xf numFmtId="0" fontId="4" fillId="0" borderId="10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1" xfId="0" applyFont="1" applyBorder="1" applyAlignment="1">
      <alignment horizontal="center"/>
    </xf>
    <xf numFmtId="0" fontId="4" fillId="0" borderId="16" xfId="0" applyFont="1" applyBorder="1" applyAlignment="1">
      <alignment horizontal="right"/>
    </xf>
    <xf numFmtId="49" fontId="4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2" fontId="4" fillId="0" borderId="2" xfId="0" applyNumberFormat="1" applyFont="1" applyBorder="1"/>
    <xf numFmtId="1" fontId="4" fillId="0" borderId="2" xfId="0" applyNumberFormat="1" applyFont="1" applyBorder="1" applyAlignment="1">
      <alignment horizontal="center"/>
    </xf>
    <xf numFmtId="49" fontId="4" fillId="0" borderId="2" xfId="0" applyNumberFormat="1" applyFont="1" applyBorder="1"/>
    <xf numFmtId="49" fontId="1" fillId="0" borderId="2" xfId="0" applyNumberFormat="1" applyFont="1" applyBorder="1"/>
    <xf numFmtId="49" fontId="0" fillId="0" borderId="2" xfId="0" applyNumberFormat="1" applyBorder="1"/>
    <xf numFmtId="3" fontId="4" fillId="0" borderId="0" xfId="0" applyNumberFormat="1" applyFont="1" applyAlignment="1">
      <alignment horizontal="right"/>
    </xf>
    <xf numFmtId="3" fontId="4" fillId="0" borderId="15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right"/>
    </xf>
    <xf numFmtId="3" fontId="3" fillId="0" borderId="2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0" fontId="4" fillId="0" borderId="17" xfId="0" applyFont="1" applyBorder="1" applyAlignment="1">
      <alignment horizontal="center"/>
    </xf>
    <xf numFmtId="0" fontId="4" fillId="0" borderId="11" xfId="0" applyFont="1" applyBorder="1" applyAlignment="1">
      <alignment horizontal="right"/>
    </xf>
    <xf numFmtId="49" fontId="4" fillId="0" borderId="11" xfId="0" applyNumberFormat="1" applyFont="1" applyBorder="1" applyAlignment="1">
      <alignment horizontal="right"/>
    </xf>
    <xf numFmtId="0" fontId="4" fillId="0" borderId="11" xfId="0" applyFont="1" applyBorder="1"/>
    <xf numFmtId="0" fontId="1" fillId="0" borderId="11" xfId="0" applyFont="1" applyBorder="1"/>
    <xf numFmtId="0" fontId="0" fillId="0" borderId="11" xfId="0" applyBorder="1"/>
    <xf numFmtId="0" fontId="0" fillId="0" borderId="2" xfId="0" applyBorder="1" applyAlignment="1">
      <alignment wrapText="1"/>
    </xf>
    <xf numFmtId="2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1" fillId="0" borderId="0" xfId="0" applyFont="1"/>
    <xf numFmtId="49" fontId="4" fillId="0" borderId="0" xfId="0" applyNumberFormat="1" applyFont="1"/>
    <xf numFmtId="4" fontId="1" fillId="0" borderId="2" xfId="0" applyNumberFormat="1" applyFont="1" applyBorder="1" applyAlignment="1">
      <alignment horizontal="right"/>
    </xf>
    <xf numFmtId="0" fontId="0" fillId="0" borderId="0" xfId="0" applyAlignment="1">
      <alignment horizontal="left" vertic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20" xfId="0" applyBorder="1" applyAlignment="1">
      <alignment vertical="center"/>
    </xf>
    <xf numFmtId="0" fontId="17" fillId="0" borderId="0" xfId="0" applyFont="1" applyAlignment="1">
      <alignment horizontal="left" vertical="center"/>
    </xf>
    <xf numFmtId="165" fontId="17" fillId="0" borderId="0" xfId="0" applyNumberFormat="1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20" xfId="0" applyBorder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21" xfId="0" applyBorder="1" applyAlignment="1">
      <alignment vertical="center"/>
    </xf>
    <xf numFmtId="0" fontId="18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5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horizontal="right" vertical="center"/>
    </xf>
    <xf numFmtId="0" fontId="0" fillId="2" borderId="0" xfId="0" applyFill="1" applyAlignment="1">
      <alignment vertical="center"/>
    </xf>
    <xf numFmtId="0" fontId="21" fillId="2" borderId="22" xfId="0" applyFont="1" applyFill="1" applyBorder="1" applyAlignment="1">
      <alignment horizontal="left" vertical="center"/>
    </xf>
    <xf numFmtId="0" fontId="0" fillId="2" borderId="23" xfId="0" applyFill="1" applyBorder="1" applyAlignment="1">
      <alignment vertical="center"/>
    </xf>
    <xf numFmtId="0" fontId="21" fillId="2" borderId="23" xfId="0" applyFont="1" applyFill="1" applyBorder="1" applyAlignment="1">
      <alignment horizontal="right" vertical="center"/>
    </xf>
    <xf numFmtId="0" fontId="21" fillId="2" borderId="23" xfId="0" applyFont="1" applyFill="1" applyBorder="1" applyAlignment="1">
      <alignment horizontal="center" vertical="center"/>
    </xf>
    <xf numFmtId="4" fontId="21" fillId="2" borderId="23" xfId="0" applyNumberFormat="1" applyFont="1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22" fillId="2" borderId="0" xfId="0" applyFont="1" applyFill="1" applyAlignment="1">
      <alignment horizontal="left" vertical="center"/>
    </xf>
    <xf numFmtId="0" fontId="22" fillId="2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4" fillId="0" borderId="20" xfId="0" applyFont="1" applyBorder="1" applyAlignment="1">
      <alignment vertical="center"/>
    </xf>
    <xf numFmtId="0" fontId="24" fillId="0" borderId="27" xfId="0" applyFont="1" applyBorder="1" applyAlignment="1">
      <alignment horizontal="left" vertical="center"/>
    </xf>
    <xf numFmtId="0" fontId="24" fillId="0" borderId="27" xfId="0" applyFont="1" applyBorder="1" applyAlignment="1">
      <alignment vertical="center"/>
    </xf>
    <xf numFmtId="4" fontId="24" fillId="0" borderId="27" xfId="0" applyNumberFormat="1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20" xfId="0" applyFont="1" applyBorder="1" applyAlignment="1">
      <alignment vertical="center"/>
    </xf>
    <xf numFmtId="0" fontId="25" fillId="0" borderId="27" xfId="0" applyFont="1" applyBorder="1" applyAlignment="1">
      <alignment horizontal="left" vertical="center"/>
    </xf>
    <xf numFmtId="0" fontId="25" fillId="0" borderId="27" xfId="0" applyFont="1" applyBorder="1" applyAlignment="1">
      <alignment vertical="center"/>
    </xf>
    <xf numFmtId="4" fontId="25" fillId="0" borderId="27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2" fillId="2" borderId="28" xfId="0" applyFont="1" applyFill="1" applyBorder="1" applyAlignment="1">
      <alignment horizontal="center" vertical="center" wrapText="1"/>
    </xf>
    <xf numFmtId="0" fontId="22" fillId="2" borderId="29" xfId="0" applyFont="1" applyFill="1" applyBorder="1" applyAlignment="1">
      <alignment horizontal="center" vertical="center" wrapText="1"/>
    </xf>
    <xf numFmtId="0" fontId="22" fillId="2" borderId="30" xfId="0" applyFont="1" applyFill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26" fillId="0" borderId="29" xfId="0" applyFont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/>
    <xf numFmtId="0" fontId="0" fillId="0" borderId="31" xfId="0" applyBorder="1" applyAlignment="1">
      <alignment vertical="center"/>
    </xf>
    <xf numFmtId="167" fontId="27" fillId="0" borderId="21" xfId="0" applyNumberFormat="1" applyFont="1" applyBorder="1"/>
    <xf numFmtId="167" fontId="27" fillId="0" borderId="32" xfId="0" applyNumberFormat="1" applyFont="1" applyBorder="1"/>
    <xf numFmtId="4" fontId="28" fillId="0" borderId="0" xfId="0" applyNumberFormat="1" applyFont="1" applyAlignment="1">
      <alignment vertical="center"/>
    </xf>
    <xf numFmtId="0" fontId="29" fillId="0" borderId="0" xfId="0" applyFont="1"/>
    <xf numFmtId="0" fontId="29" fillId="0" borderId="20" xfId="0" applyFont="1" applyBorder="1"/>
    <xf numFmtId="0" fontId="29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4" fontId="24" fillId="0" borderId="0" xfId="0" applyNumberFormat="1" applyFont="1"/>
    <xf numFmtId="0" fontId="29" fillId="0" borderId="33" xfId="0" applyFont="1" applyBorder="1"/>
    <xf numFmtId="167" fontId="29" fillId="0" borderId="0" xfId="0" applyNumberFormat="1" applyFont="1"/>
    <xf numFmtId="167" fontId="29" fillId="0" borderId="34" xfId="0" applyNumberFormat="1" applyFont="1" applyBorder="1"/>
    <xf numFmtId="0" fontId="29" fillId="0" borderId="0" xfId="0" applyFont="1" applyAlignment="1">
      <alignment horizontal="center"/>
    </xf>
    <xf numFmtId="4" fontId="29" fillId="0" borderId="0" xfId="0" applyNumberFormat="1" applyFont="1" applyAlignment="1">
      <alignment vertical="center"/>
    </xf>
    <xf numFmtId="0" fontId="25" fillId="0" borderId="0" xfId="0" applyFont="1" applyAlignment="1">
      <alignment horizontal="left"/>
    </xf>
    <xf numFmtId="4" fontId="25" fillId="0" borderId="0" xfId="0" applyNumberFormat="1" applyFont="1"/>
    <xf numFmtId="0" fontId="22" fillId="0" borderId="35" xfId="0" applyFont="1" applyBorder="1" applyAlignment="1">
      <alignment horizontal="center" vertical="center"/>
    </xf>
    <xf numFmtId="49" fontId="22" fillId="0" borderId="35" xfId="0" applyNumberFormat="1" applyFont="1" applyBorder="1" applyAlignment="1">
      <alignment horizontal="left" vertical="center" wrapText="1"/>
    </xf>
    <xf numFmtId="0" fontId="22" fillId="0" borderId="35" xfId="0" applyFont="1" applyBorder="1" applyAlignment="1">
      <alignment horizontal="left" vertical="center" wrapText="1"/>
    </xf>
    <xf numFmtId="0" fontId="22" fillId="0" borderId="35" xfId="0" applyFont="1" applyBorder="1" applyAlignment="1">
      <alignment horizontal="center" vertical="center" wrapText="1"/>
    </xf>
    <xf numFmtId="168" fontId="22" fillId="0" borderId="35" xfId="0" applyNumberFormat="1" applyFont="1" applyBorder="1" applyAlignment="1">
      <alignment vertical="center"/>
    </xf>
    <xf numFmtId="4" fontId="22" fillId="0" borderId="35" xfId="0" applyNumberFormat="1" applyFont="1" applyBorder="1" applyAlignment="1">
      <alignment vertical="center"/>
    </xf>
    <xf numFmtId="0" fontId="26" fillId="0" borderId="33" xfId="0" applyFont="1" applyBorder="1" applyAlignment="1">
      <alignment horizontal="left" vertical="center"/>
    </xf>
    <xf numFmtId="0" fontId="26" fillId="0" borderId="0" xfId="0" applyFont="1" applyAlignment="1">
      <alignment horizontal="center" vertical="center"/>
    </xf>
    <xf numFmtId="167" fontId="26" fillId="0" borderId="0" xfId="0" applyNumberFormat="1" applyFont="1" applyAlignment="1">
      <alignment vertical="center"/>
    </xf>
    <xf numFmtId="167" fontId="26" fillId="0" borderId="34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16" applyFont="1" applyAlignment="1" applyProtection="1">
      <alignment vertical="center" wrapText="1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vertical="center"/>
    </xf>
    <xf numFmtId="0" fontId="32" fillId="0" borderId="0" xfId="0" applyFont="1" applyAlignment="1">
      <alignment vertical="center"/>
    </xf>
    <xf numFmtId="0" fontId="32" fillId="0" borderId="20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168" fontId="32" fillId="0" borderId="0" xfId="0" applyNumberFormat="1" applyFont="1" applyAlignment="1">
      <alignment vertical="center"/>
    </xf>
    <xf numFmtId="0" fontId="32" fillId="0" borderId="33" xfId="0" applyFont="1" applyBorder="1" applyAlignment="1">
      <alignment vertical="center"/>
    </xf>
    <xf numFmtId="0" fontId="32" fillId="0" borderId="34" xfId="0" applyFont="1" applyBorder="1" applyAlignment="1">
      <alignment vertical="center"/>
    </xf>
    <xf numFmtId="0" fontId="34" fillId="0" borderId="0" xfId="0" applyFont="1" applyAlignment="1">
      <alignment vertical="center"/>
    </xf>
    <xf numFmtId="0" fontId="34" fillId="0" borderId="20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168" fontId="34" fillId="0" borderId="0" xfId="0" applyNumberFormat="1" applyFont="1" applyAlignment="1">
      <alignment vertical="center"/>
    </xf>
    <xf numFmtId="0" fontId="34" fillId="0" borderId="33" xfId="0" applyFont="1" applyBorder="1" applyAlignment="1">
      <alignment vertical="center"/>
    </xf>
    <xf numFmtId="0" fontId="34" fillId="0" borderId="34" xfId="0" applyFont="1" applyBorder="1" applyAlignment="1">
      <alignment vertical="center"/>
    </xf>
    <xf numFmtId="0" fontId="35" fillId="0" borderId="35" xfId="0" applyFont="1" applyBorder="1" applyAlignment="1">
      <alignment horizontal="center" vertical="center"/>
    </xf>
    <xf numFmtId="49" fontId="35" fillId="0" borderId="35" xfId="0" applyNumberFormat="1" applyFont="1" applyBorder="1" applyAlignment="1">
      <alignment horizontal="left" vertical="center" wrapText="1"/>
    </xf>
    <xf numFmtId="0" fontId="35" fillId="0" borderId="35" xfId="0" applyFont="1" applyBorder="1" applyAlignment="1">
      <alignment horizontal="left" vertical="center" wrapText="1"/>
    </xf>
    <xf numFmtId="0" fontId="35" fillId="0" borderId="35" xfId="0" applyFont="1" applyBorder="1" applyAlignment="1">
      <alignment horizontal="center" vertical="center" wrapText="1"/>
    </xf>
    <xf numFmtId="168" fontId="35" fillId="0" borderId="35" xfId="0" applyNumberFormat="1" applyFont="1" applyBorder="1" applyAlignment="1">
      <alignment vertical="center"/>
    </xf>
    <xf numFmtId="4" fontId="35" fillId="0" borderId="35" xfId="0" applyNumberFormat="1" applyFont="1" applyBorder="1" applyAlignment="1">
      <alignment vertical="center"/>
    </xf>
    <xf numFmtId="0" fontId="36" fillId="0" borderId="20" xfId="0" applyFont="1" applyBorder="1" applyAlignment="1">
      <alignment vertical="center"/>
    </xf>
    <xf numFmtId="0" fontId="35" fillId="0" borderId="33" xfId="0" applyFont="1" applyBorder="1" applyAlignment="1">
      <alignment horizontal="left" vertical="center"/>
    </xf>
    <xf numFmtId="0" fontId="35" fillId="0" borderId="0" xfId="0" applyFont="1" applyAlignment="1">
      <alignment horizontal="center" vertical="center"/>
    </xf>
    <xf numFmtId="0" fontId="26" fillId="0" borderId="36" xfId="0" applyFont="1" applyBorder="1" applyAlignment="1">
      <alignment horizontal="left" vertical="center"/>
    </xf>
    <xf numFmtId="0" fontId="26" fillId="0" borderId="27" xfId="0" applyFont="1" applyBorder="1" applyAlignment="1">
      <alignment horizontal="center" vertical="center"/>
    </xf>
    <xf numFmtId="167" fontId="26" fillId="0" borderId="27" xfId="0" applyNumberFormat="1" applyFont="1" applyBorder="1" applyAlignment="1">
      <alignment vertical="center"/>
    </xf>
    <xf numFmtId="167" fontId="26" fillId="0" borderId="37" xfId="0" applyNumberFormat="1" applyFont="1" applyBorder="1" applyAlignment="1">
      <alignment vertical="center"/>
    </xf>
    <xf numFmtId="0" fontId="0" fillId="0" borderId="0" xfId="0" applyAlignment="1">
      <alignment horizontal="left" vertical="top" wrapText="1"/>
    </xf>
    <xf numFmtId="4" fontId="37" fillId="0" borderId="0" xfId="0" applyNumberFormat="1" applyFont="1" applyFill="1" applyAlignment="1">
      <alignment vertical="center"/>
    </xf>
    <xf numFmtId="2" fontId="4" fillId="3" borderId="0" xfId="0" applyNumberFormat="1" applyFont="1" applyFill="1" applyAlignment="1" applyProtection="1">
      <alignment wrapText="1"/>
      <protection locked="0"/>
    </xf>
    <xf numFmtId="49" fontId="4" fillId="3" borderId="0" xfId="0" applyNumberFormat="1" applyFont="1" applyFill="1" applyAlignment="1" applyProtection="1">
      <alignment horizontal="right"/>
      <protection locked="0"/>
    </xf>
    <xf numFmtId="3" fontId="4" fillId="3" borderId="2" xfId="0" applyNumberFormat="1" applyFont="1" applyFill="1" applyBorder="1" applyAlignment="1" applyProtection="1">
      <alignment horizontal="right"/>
      <protection locked="0"/>
    </xf>
    <xf numFmtId="0" fontId="4" fillId="3" borderId="2" xfId="0" applyFont="1" applyFill="1" applyBorder="1" applyAlignment="1" applyProtection="1">
      <alignment horizontal="right"/>
      <protection locked="0"/>
    </xf>
    <xf numFmtId="0" fontId="4" fillId="3" borderId="0" xfId="0" applyFont="1" applyFill="1" applyAlignment="1" applyProtection="1">
      <alignment horizontal="right"/>
      <protection locked="0"/>
    </xf>
    <xf numFmtId="3" fontId="4" fillId="3" borderId="0" xfId="0" applyNumberFormat="1" applyFont="1" applyFill="1" applyAlignment="1" applyProtection="1">
      <alignment horizontal="right"/>
      <protection locked="0"/>
    </xf>
    <xf numFmtId="49" fontId="4" fillId="3" borderId="2" xfId="0" applyNumberFormat="1" applyFont="1" applyFill="1" applyBorder="1" applyAlignment="1" applyProtection="1">
      <alignment horizontal="right"/>
      <protection locked="0"/>
    </xf>
    <xf numFmtId="43" fontId="4" fillId="3" borderId="2" xfId="1" applyFont="1" applyFill="1" applyBorder="1" applyAlignment="1" applyProtection="1">
      <alignment horizontal="right"/>
      <protection locked="0"/>
    </xf>
    <xf numFmtId="43" fontId="4" fillId="3" borderId="0" xfId="1" applyFont="1" applyFill="1" applyAlignment="1" applyProtection="1">
      <alignment horizontal="right"/>
      <protection locked="0"/>
    </xf>
    <xf numFmtId="4" fontId="22" fillId="3" borderId="35" xfId="0" applyNumberFormat="1" applyFont="1" applyFill="1" applyBorder="1" applyAlignment="1" applyProtection="1">
      <alignment vertical="center"/>
      <protection locked="0"/>
    </xf>
    <xf numFmtId="4" fontId="35" fillId="3" borderId="35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wrapText="1"/>
    </xf>
    <xf numFmtId="0" fontId="4" fillId="0" borderId="2" xfId="0" applyFont="1" applyFill="1" applyBorder="1"/>
    <xf numFmtId="0" fontId="0" fillId="0" borderId="2" xfId="0" applyFont="1" applyBorder="1" applyAlignment="1">
      <alignment wrapText="1"/>
    </xf>
    <xf numFmtId="0" fontId="0" fillId="0" borderId="2" xfId="0" applyBorder="1" applyAlignment="1">
      <alignment vertical="center" wrapText="1"/>
    </xf>
    <xf numFmtId="3" fontId="4" fillId="0" borderId="2" xfId="0" applyNumberFormat="1" applyFont="1" applyFill="1" applyBorder="1" applyAlignment="1" applyProtection="1">
      <alignment horizontal="right"/>
    </xf>
    <xf numFmtId="0" fontId="4" fillId="0" borderId="0" xfId="0" applyFont="1" applyFill="1" applyAlignment="1" applyProtection="1">
      <alignment horizontal="right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0" fillId="0" borderId="0" xfId="0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</cellXfs>
  <cellStyles count="17">
    <cellStyle name="Čárka" xfId="1" builtinId="3"/>
    <cellStyle name="Čárka 2 2" xfId="2"/>
    <cellStyle name="Hypertextový odkaz" xfId="16" builtinId="8"/>
    <cellStyle name="Normální" xfId="0" builtinId="0"/>
    <cellStyle name="Normální 13" xfId="3"/>
    <cellStyle name="Normální 24" xfId="4"/>
    <cellStyle name="Normální 25" xfId="5"/>
    <cellStyle name="Normální 26" xfId="6"/>
    <cellStyle name="Normální 27" xfId="7"/>
    <cellStyle name="Normální 30" xfId="8"/>
    <cellStyle name="Normální 31" xfId="9"/>
    <cellStyle name="Normální 49" xfId="10"/>
    <cellStyle name="Normální 50" xfId="11"/>
    <cellStyle name="Normální 53" xfId="12"/>
    <cellStyle name="Normální 54" xfId="13"/>
    <cellStyle name="Normální 58" xfId="14"/>
    <cellStyle name="Styl 1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877171113" TargetMode="External"/><Relationship Id="rId2" Type="http://schemas.openxmlformats.org/officeDocument/2006/relationships/hyperlink" Target="https://podminky.urs.cz/item/CS_URS_2023_01/452353101" TargetMode="External"/><Relationship Id="rId1" Type="http://schemas.openxmlformats.org/officeDocument/2006/relationships/hyperlink" Target="https://podminky.urs.cz/item/CS_URS_2023_01/132254202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s://podminky.urs.cz/item/CS_URS_2022_02/899721111" TargetMode="External"/><Relationship Id="rId4" Type="http://schemas.openxmlformats.org/officeDocument/2006/relationships/hyperlink" Target="https://podminky.urs.cz/item/CS_URS_2023_01/8922411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69"/>
  <sheetViews>
    <sheetView tabSelected="1" topLeftCell="A34" workbookViewId="0">
      <selection activeCell="E55" sqref="E55"/>
    </sheetView>
  </sheetViews>
  <sheetFormatPr defaultColWidth="9.140625" defaultRowHeight="12.75" x14ac:dyDescent="0.2"/>
  <cols>
    <col min="1" max="1" width="6.42578125" style="18" customWidth="1"/>
    <col min="2" max="2" width="19.5703125" style="63" customWidth="1"/>
    <col min="3" max="3" width="42.42578125" style="20" customWidth="1"/>
    <col min="4" max="4" width="8.42578125" style="18" customWidth="1"/>
    <col min="5" max="5" width="13.42578125" style="23" customWidth="1"/>
    <col min="6" max="6" width="13.85546875" style="74" customWidth="1"/>
    <col min="7" max="7" width="23.42578125" style="24" customWidth="1"/>
    <col min="8" max="8" width="20.5703125" style="17" customWidth="1"/>
    <col min="9" max="9" width="4.5703125" style="19" hidden="1" customWidth="1"/>
    <col min="10" max="10" width="12.42578125" style="19" hidden="1" customWidth="1"/>
    <col min="11" max="12" width="0" style="19" hidden="1" customWidth="1"/>
    <col min="13" max="16384" width="9.140625" style="19"/>
  </cols>
  <sheetData>
    <row r="1" spans="1:10" s="18" customFormat="1" ht="31.5" customHeight="1" thickBot="1" x14ac:dyDescent="0.25">
      <c r="A1" s="27" t="s">
        <v>63</v>
      </c>
      <c r="B1" s="28" t="s">
        <v>77</v>
      </c>
      <c r="C1" s="29" t="s">
        <v>4</v>
      </c>
      <c r="D1" s="28" t="s">
        <v>5</v>
      </c>
      <c r="E1" s="30" t="s">
        <v>6</v>
      </c>
      <c r="F1" s="75" t="s">
        <v>7</v>
      </c>
      <c r="G1" s="31" t="s">
        <v>8</v>
      </c>
      <c r="H1" s="28" t="s">
        <v>29</v>
      </c>
      <c r="I1" s="32"/>
    </row>
    <row r="2" spans="1:10" x14ac:dyDescent="0.2">
      <c r="A2" s="33"/>
      <c r="B2" s="4"/>
      <c r="C2" s="34"/>
      <c r="D2" s="4"/>
      <c r="E2" s="35"/>
      <c r="F2" s="76"/>
      <c r="H2" s="3"/>
      <c r="I2" s="36"/>
    </row>
    <row r="3" spans="1:10" x14ac:dyDescent="0.2">
      <c r="A3" s="33"/>
      <c r="B3" s="4"/>
      <c r="C3" s="34"/>
      <c r="D3" s="4"/>
      <c r="E3" s="35"/>
      <c r="F3" s="76"/>
      <c r="H3" s="3"/>
      <c r="I3" s="16"/>
    </row>
    <row r="4" spans="1:10" x14ac:dyDescent="0.2">
      <c r="A4" s="33"/>
      <c r="B4" s="4"/>
      <c r="C4" s="34"/>
      <c r="D4" s="4"/>
      <c r="E4" s="35"/>
      <c r="F4" s="76"/>
      <c r="H4" s="3"/>
      <c r="I4" s="16"/>
    </row>
    <row r="5" spans="1:10" x14ac:dyDescent="0.2">
      <c r="A5" s="65"/>
      <c r="B5" s="66"/>
      <c r="C5" s="20" t="s">
        <v>226</v>
      </c>
      <c r="D5" s="70"/>
      <c r="F5" s="76"/>
      <c r="H5" s="3"/>
      <c r="I5" s="16"/>
      <c r="J5" s="7"/>
    </row>
    <row r="6" spans="1:10" x14ac:dyDescent="0.2">
      <c r="A6" s="65"/>
      <c r="B6" s="66"/>
      <c r="C6" s="34" t="s">
        <v>649</v>
      </c>
      <c r="D6" s="4"/>
      <c r="F6" s="76"/>
      <c r="H6" s="3"/>
      <c r="I6" s="16"/>
      <c r="J6" s="7"/>
    </row>
    <row r="7" spans="1:10" x14ac:dyDescent="0.2">
      <c r="A7" s="65"/>
      <c r="B7" s="66"/>
      <c r="C7" s="37" t="s">
        <v>227</v>
      </c>
      <c r="D7" s="4"/>
      <c r="F7" s="76"/>
      <c r="H7" s="3"/>
      <c r="I7" s="16"/>
      <c r="J7" s="7"/>
    </row>
    <row r="8" spans="1:10" x14ac:dyDescent="0.2">
      <c r="A8" s="65"/>
      <c r="B8" s="66"/>
      <c r="C8" s="34"/>
      <c r="D8" s="4"/>
      <c r="F8" s="76"/>
      <c r="H8" s="3"/>
      <c r="I8" s="16"/>
      <c r="J8" s="7"/>
    </row>
    <row r="9" spans="1:10" x14ac:dyDescent="0.2">
      <c r="A9" s="65"/>
      <c r="B9" s="66"/>
      <c r="C9" s="34"/>
      <c r="D9" s="4"/>
      <c r="F9" s="76"/>
      <c r="H9" s="3"/>
      <c r="I9" s="16"/>
      <c r="J9" s="7"/>
    </row>
    <row r="10" spans="1:10" x14ac:dyDescent="0.2">
      <c r="A10" s="65"/>
      <c r="B10" s="66"/>
      <c r="D10" s="67"/>
      <c r="E10" s="1"/>
      <c r="F10" s="77"/>
      <c r="H10" s="3"/>
      <c r="I10" s="16"/>
      <c r="J10" s="7"/>
    </row>
    <row r="11" spans="1:10" x14ac:dyDescent="0.2">
      <c r="A11" s="65"/>
      <c r="B11" s="66"/>
      <c r="C11" s="20" t="s">
        <v>229</v>
      </c>
      <c r="D11" s="4"/>
      <c r="F11" s="76"/>
      <c r="H11" s="3"/>
      <c r="I11" s="16"/>
      <c r="J11" s="7"/>
    </row>
    <row r="12" spans="1:10" x14ac:dyDescent="0.2">
      <c r="A12" s="65"/>
      <c r="B12" s="66"/>
      <c r="C12" s="34" t="s">
        <v>231</v>
      </c>
      <c r="D12" s="4"/>
      <c r="F12" s="76"/>
      <c r="H12" s="3"/>
      <c r="I12" s="16"/>
      <c r="J12" s="7"/>
    </row>
    <row r="13" spans="1:10" x14ac:dyDescent="0.2">
      <c r="A13" s="65"/>
      <c r="B13" s="66"/>
      <c r="C13" s="34" t="s">
        <v>230</v>
      </c>
      <c r="D13" s="4"/>
      <c r="F13" s="76"/>
      <c r="H13" s="3"/>
      <c r="I13" s="16"/>
      <c r="J13" s="7"/>
    </row>
    <row r="14" spans="1:10" x14ac:dyDescent="0.2">
      <c r="A14" s="4"/>
      <c r="B14" s="4"/>
      <c r="C14" s="34"/>
      <c r="D14" s="4"/>
      <c r="F14" s="76"/>
      <c r="H14" s="3"/>
      <c r="I14" s="16"/>
    </row>
    <row r="15" spans="1:10" x14ac:dyDescent="0.2">
      <c r="A15" s="4"/>
      <c r="B15" s="4"/>
      <c r="D15" s="4"/>
      <c r="F15" s="76"/>
      <c r="H15" s="3"/>
      <c r="I15" s="16"/>
    </row>
    <row r="16" spans="1:10" x14ac:dyDescent="0.2">
      <c r="A16" s="4"/>
      <c r="B16" s="4"/>
      <c r="D16" s="4"/>
      <c r="F16" s="76"/>
      <c r="H16" s="3"/>
      <c r="I16" s="16"/>
    </row>
    <row r="17" spans="1:11" x14ac:dyDescent="0.2">
      <c r="A17" s="4"/>
      <c r="B17" s="4"/>
      <c r="D17" s="4"/>
      <c r="F17" s="76"/>
      <c r="H17" s="3"/>
      <c r="I17" s="16"/>
    </row>
    <row r="18" spans="1:11" x14ac:dyDescent="0.2">
      <c r="A18" s="4"/>
      <c r="B18" s="4"/>
      <c r="D18" s="4"/>
      <c r="F18" s="76"/>
      <c r="H18" s="3"/>
      <c r="I18" s="16"/>
    </row>
    <row r="19" spans="1:11" ht="15.75" customHeight="1" thickBot="1" x14ac:dyDescent="0.25">
      <c r="A19" s="4"/>
      <c r="B19" s="4"/>
      <c r="C19" s="37" t="s">
        <v>645</v>
      </c>
      <c r="D19" s="4"/>
      <c r="F19" s="76"/>
      <c r="H19" s="3"/>
      <c r="I19" s="16"/>
    </row>
    <row r="20" spans="1:11" x14ac:dyDescent="0.2">
      <c r="A20" s="4"/>
      <c r="B20" s="4"/>
      <c r="C20" s="38"/>
      <c r="D20" s="4"/>
      <c r="F20" s="76"/>
      <c r="H20" s="3"/>
      <c r="I20" s="16"/>
    </row>
    <row r="21" spans="1:11" x14ac:dyDescent="0.2">
      <c r="A21" s="4"/>
      <c r="B21" s="4"/>
      <c r="C21" s="39" t="s">
        <v>647</v>
      </c>
      <c r="D21" s="4"/>
      <c r="F21" s="76"/>
      <c r="H21" s="3"/>
      <c r="I21" s="16"/>
    </row>
    <row r="22" spans="1:11" x14ac:dyDescent="0.2">
      <c r="A22" s="4"/>
      <c r="B22" s="4"/>
      <c r="C22" s="213"/>
      <c r="D22" s="4"/>
      <c r="F22" s="76"/>
      <c r="H22" s="3"/>
      <c r="I22" s="16"/>
    </row>
    <row r="23" spans="1:11" x14ac:dyDescent="0.2">
      <c r="A23" s="4"/>
      <c r="B23" s="4"/>
      <c r="C23" s="39"/>
      <c r="D23" s="4"/>
      <c r="F23" s="76"/>
      <c r="H23" s="3"/>
      <c r="I23" s="16"/>
    </row>
    <row r="24" spans="1:11" x14ac:dyDescent="0.2">
      <c r="A24" s="4"/>
      <c r="B24" s="4"/>
      <c r="C24" s="34"/>
      <c r="D24" s="4"/>
      <c r="F24" s="76"/>
      <c r="H24" s="3"/>
      <c r="I24" s="16"/>
    </row>
    <row r="25" spans="1:11" x14ac:dyDescent="0.2">
      <c r="A25" s="4"/>
      <c r="B25" s="4"/>
      <c r="C25" s="20" t="s">
        <v>66</v>
      </c>
      <c r="D25" s="4"/>
      <c r="F25" s="76"/>
      <c r="H25" s="3"/>
      <c r="I25" s="16"/>
    </row>
    <row r="26" spans="1:11" x14ac:dyDescent="0.2">
      <c r="A26" s="4"/>
      <c r="B26" s="4"/>
      <c r="C26" s="34" t="s">
        <v>64</v>
      </c>
      <c r="D26" s="4"/>
      <c r="F26" s="76"/>
      <c r="H26" s="3"/>
      <c r="I26" s="16"/>
    </row>
    <row r="27" spans="1:11" x14ac:dyDescent="0.2">
      <c r="A27" s="4"/>
      <c r="B27" s="4"/>
      <c r="C27" s="34" t="s">
        <v>93</v>
      </c>
      <c r="D27" s="4"/>
      <c r="F27" s="76"/>
      <c r="H27" s="3"/>
      <c r="I27" s="16"/>
      <c r="K27" s="20"/>
    </row>
    <row r="28" spans="1:11" x14ac:dyDescent="0.2">
      <c r="A28" s="4"/>
      <c r="B28" s="4"/>
      <c r="C28" s="34"/>
      <c r="D28" s="4"/>
      <c r="F28" s="76"/>
      <c r="H28" s="3"/>
      <c r="I28" s="16"/>
    </row>
    <row r="29" spans="1:11" x14ac:dyDescent="0.2">
      <c r="A29" s="4"/>
      <c r="B29" s="4"/>
      <c r="C29" s="34"/>
      <c r="D29" s="4"/>
      <c r="F29" s="76"/>
      <c r="H29" s="3"/>
      <c r="I29" s="16"/>
    </row>
    <row r="30" spans="1:11" x14ac:dyDescent="0.2">
      <c r="A30" s="4"/>
      <c r="B30" s="4"/>
      <c r="D30" s="4"/>
      <c r="F30" s="76"/>
      <c r="H30" s="3"/>
      <c r="I30" s="16"/>
    </row>
    <row r="31" spans="1:11" x14ac:dyDescent="0.2">
      <c r="A31" s="4"/>
      <c r="B31" s="4"/>
      <c r="C31" s="20" t="s">
        <v>67</v>
      </c>
      <c r="D31" s="4"/>
      <c r="F31" s="76"/>
      <c r="H31" s="3"/>
      <c r="I31" s="16"/>
    </row>
    <row r="32" spans="1:11" x14ac:dyDescent="0.2">
      <c r="A32" s="4"/>
      <c r="B32" s="4"/>
      <c r="C32" s="34" t="s">
        <v>9</v>
      </c>
      <c r="D32" s="4"/>
      <c r="F32" s="76"/>
      <c r="H32" s="3"/>
      <c r="I32" s="16"/>
    </row>
    <row r="33" spans="1:9" x14ac:dyDescent="0.2">
      <c r="A33" s="4"/>
      <c r="B33" s="4"/>
      <c r="C33" s="34"/>
      <c r="D33" s="4"/>
      <c r="F33" s="76"/>
      <c r="H33" s="3"/>
      <c r="I33" s="16"/>
    </row>
    <row r="34" spans="1:9" x14ac:dyDescent="0.2">
      <c r="A34" s="4"/>
      <c r="B34" s="4"/>
      <c r="C34" s="34"/>
      <c r="D34" s="4"/>
      <c r="F34" s="76"/>
      <c r="H34" s="3"/>
      <c r="I34" s="16"/>
    </row>
    <row r="35" spans="1:9" x14ac:dyDescent="0.2">
      <c r="A35" s="4"/>
      <c r="B35" s="4"/>
      <c r="C35" s="34"/>
      <c r="D35" s="4"/>
      <c r="F35" s="76"/>
      <c r="H35" s="3"/>
      <c r="I35" s="16"/>
    </row>
    <row r="36" spans="1:9" x14ac:dyDescent="0.2">
      <c r="A36" s="4"/>
      <c r="B36" s="4"/>
      <c r="C36" s="20" t="s">
        <v>228</v>
      </c>
      <c r="D36" s="4"/>
      <c r="F36" s="76"/>
      <c r="H36" s="3"/>
      <c r="I36" s="16"/>
    </row>
    <row r="37" spans="1:9" x14ac:dyDescent="0.2">
      <c r="A37" s="4"/>
      <c r="B37" s="4"/>
      <c r="C37" s="211" t="s">
        <v>704</v>
      </c>
      <c r="D37" s="4"/>
      <c r="F37" s="76"/>
      <c r="H37" s="3"/>
      <c r="I37" s="16"/>
    </row>
    <row r="38" spans="1:9" x14ac:dyDescent="0.2">
      <c r="A38" s="4"/>
      <c r="B38" s="4"/>
      <c r="D38" s="4"/>
      <c r="F38" s="76"/>
      <c r="H38" s="3"/>
      <c r="I38" s="16"/>
    </row>
    <row r="39" spans="1:9" x14ac:dyDescent="0.2">
      <c r="A39" s="4"/>
      <c r="B39" s="4"/>
      <c r="D39" s="4"/>
      <c r="F39" s="76"/>
      <c r="H39" s="3"/>
      <c r="I39" s="16"/>
    </row>
    <row r="40" spans="1:9" ht="15" customHeight="1" thickBot="1" x14ac:dyDescent="0.25">
      <c r="A40" s="4"/>
      <c r="B40" s="4"/>
      <c r="C40" s="34" t="s">
        <v>25</v>
      </c>
      <c r="D40" s="4"/>
      <c r="F40" s="76"/>
      <c r="H40" s="3"/>
      <c r="I40" s="16"/>
    </row>
    <row r="41" spans="1:9" x14ac:dyDescent="0.2">
      <c r="A41" s="4"/>
      <c r="B41" s="4"/>
      <c r="C41" s="40"/>
      <c r="D41" s="4"/>
      <c r="F41" s="76"/>
      <c r="H41" s="3"/>
      <c r="I41" s="16"/>
    </row>
    <row r="42" spans="1:9" x14ac:dyDescent="0.2">
      <c r="A42" s="4"/>
      <c r="B42" s="4"/>
      <c r="C42" s="25"/>
      <c r="D42" s="4"/>
      <c r="F42" s="76"/>
      <c r="H42" s="3"/>
      <c r="I42" s="16"/>
    </row>
    <row r="43" spans="1:9" x14ac:dyDescent="0.2">
      <c r="A43" s="33"/>
      <c r="B43" s="4"/>
      <c r="C43" s="25"/>
      <c r="D43" s="4"/>
      <c r="F43" s="76"/>
      <c r="H43" s="3"/>
      <c r="I43" s="16"/>
    </row>
    <row r="44" spans="1:9" x14ac:dyDescent="0.2">
      <c r="A44" s="4" t="s">
        <v>10</v>
      </c>
      <c r="B44" s="4"/>
      <c r="C44" s="20" t="s">
        <v>26</v>
      </c>
      <c r="D44" s="4"/>
      <c r="F44" s="76"/>
      <c r="G44" s="24">
        <f>G88</f>
        <v>0</v>
      </c>
      <c r="H44" s="3"/>
      <c r="I44" s="16"/>
    </row>
    <row r="45" spans="1:9" x14ac:dyDescent="0.2">
      <c r="A45" s="4"/>
      <c r="B45" s="4"/>
      <c r="D45" s="4"/>
      <c r="F45" s="76"/>
      <c r="H45" s="3"/>
      <c r="I45" s="16"/>
    </row>
    <row r="46" spans="1:9" x14ac:dyDescent="0.2">
      <c r="A46" s="4" t="s">
        <v>11</v>
      </c>
      <c r="B46" s="4"/>
      <c r="C46" s="20" t="s">
        <v>27</v>
      </c>
      <c r="D46" s="4"/>
      <c r="F46" s="76"/>
      <c r="G46" s="24">
        <f>G258</f>
        <v>0</v>
      </c>
      <c r="H46" s="3"/>
      <c r="I46" s="16"/>
    </row>
    <row r="47" spans="1:9" x14ac:dyDescent="0.2">
      <c r="A47" s="4"/>
      <c r="B47" s="4"/>
      <c r="D47" s="4"/>
      <c r="F47" s="76"/>
      <c r="H47" s="3"/>
      <c r="I47" s="16"/>
    </row>
    <row r="48" spans="1:9" x14ac:dyDescent="0.2">
      <c r="A48" s="4" t="s">
        <v>12</v>
      </c>
      <c r="B48" s="4"/>
      <c r="C48" s="20" t="s">
        <v>447</v>
      </c>
      <c r="D48" s="4"/>
      <c r="F48" s="76"/>
      <c r="G48" s="24">
        <f>G326</f>
        <v>0</v>
      </c>
      <c r="H48" s="3"/>
      <c r="I48" s="16"/>
    </row>
    <row r="49" spans="1:9" x14ac:dyDescent="0.2">
      <c r="A49" s="4"/>
      <c r="B49" s="4"/>
      <c r="D49" s="4"/>
      <c r="F49" s="76"/>
      <c r="H49" s="3"/>
      <c r="I49" s="16"/>
    </row>
    <row r="50" spans="1:9" x14ac:dyDescent="0.2">
      <c r="A50" s="4" t="s">
        <v>13</v>
      </c>
      <c r="B50" s="4"/>
      <c r="C50" s="20" t="s">
        <v>28</v>
      </c>
      <c r="D50" s="4"/>
      <c r="F50" s="76"/>
      <c r="G50" s="24">
        <f>G371</f>
        <v>0</v>
      </c>
      <c r="H50" s="3"/>
      <c r="I50" s="16"/>
    </row>
    <row r="51" spans="1:9" x14ac:dyDescent="0.2">
      <c r="A51" s="4"/>
      <c r="B51" s="4"/>
      <c r="D51" s="4"/>
      <c r="F51" s="76"/>
      <c r="H51" s="3"/>
      <c r="I51" s="16"/>
    </row>
    <row r="52" spans="1:9" s="21" customFormat="1" x14ac:dyDescent="0.2">
      <c r="A52" s="13"/>
      <c r="B52" s="13"/>
      <c r="C52" s="41"/>
      <c r="D52" s="13"/>
      <c r="E52" s="42"/>
      <c r="F52" s="78"/>
      <c r="G52" s="43"/>
      <c r="H52" s="14"/>
      <c r="I52" s="44"/>
    </row>
    <row r="53" spans="1:9" x14ac:dyDescent="0.2">
      <c r="A53" s="4"/>
      <c r="B53" s="4"/>
      <c r="C53" s="20" t="s">
        <v>648</v>
      </c>
      <c r="D53" s="4"/>
      <c r="F53" s="76"/>
      <c r="G53" s="45">
        <f>SUM(G44:G52)</f>
        <v>0</v>
      </c>
      <c r="H53" s="3"/>
      <c r="I53" s="16"/>
    </row>
    <row r="54" spans="1:9" x14ac:dyDescent="0.2">
      <c r="A54" s="4"/>
      <c r="B54" s="4"/>
      <c r="D54" s="4"/>
      <c r="F54" s="76"/>
      <c r="H54" s="3"/>
      <c r="I54" s="16"/>
    </row>
    <row r="55" spans="1:9" x14ac:dyDescent="0.2">
      <c r="A55" s="4" t="s">
        <v>16</v>
      </c>
      <c r="B55" s="4"/>
      <c r="C55" s="20" t="s">
        <v>14</v>
      </c>
      <c r="D55" s="4" t="s">
        <v>15</v>
      </c>
      <c r="E55" s="214"/>
      <c r="F55" s="76"/>
      <c r="G55" s="24">
        <f>G53*E55%</f>
        <v>0</v>
      </c>
      <c r="H55" s="3"/>
      <c r="I55" s="16"/>
    </row>
    <row r="56" spans="1:9" x14ac:dyDescent="0.2">
      <c r="A56" s="4"/>
      <c r="B56" s="4"/>
      <c r="D56" s="4"/>
      <c r="F56" s="76"/>
      <c r="H56" s="3"/>
      <c r="I56" s="16"/>
    </row>
    <row r="57" spans="1:9" x14ac:dyDescent="0.2">
      <c r="A57" s="4" t="s">
        <v>18</v>
      </c>
      <c r="B57" s="4"/>
      <c r="C57" s="20" t="s">
        <v>17</v>
      </c>
      <c r="D57" s="4" t="s">
        <v>15</v>
      </c>
      <c r="E57" s="214"/>
      <c r="F57" s="76"/>
      <c r="G57" s="24">
        <f>G53*E57%</f>
        <v>0</v>
      </c>
      <c r="H57" s="3"/>
      <c r="I57" s="16"/>
    </row>
    <row r="58" spans="1:9" x14ac:dyDescent="0.2">
      <c r="A58" s="4"/>
      <c r="B58" s="4"/>
      <c r="D58" s="4"/>
      <c r="F58" s="76"/>
      <c r="H58" s="3"/>
      <c r="I58" s="16"/>
    </row>
    <row r="59" spans="1:9" x14ac:dyDescent="0.2">
      <c r="A59" s="4" t="s">
        <v>19</v>
      </c>
      <c r="B59" s="4"/>
      <c r="C59" s="20" t="s">
        <v>72</v>
      </c>
      <c r="D59" s="4" t="s">
        <v>15</v>
      </c>
      <c r="E59" s="214"/>
      <c r="F59" s="76"/>
      <c r="G59" s="24">
        <f>G53*E59%</f>
        <v>0</v>
      </c>
      <c r="H59" s="3"/>
      <c r="I59" s="16"/>
    </row>
    <row r="60" spans="1:9" x14ac:dyDescent="0.2">
      <c r="A60" s="4"/>
      <c r="B60" s="4"/>
      <c r="D60" s="4"/>
      <c r="F60" s="76"/>
      <c r="H60" s="3"/>
      <c r="I60" s="16"/>
    </row>
    <row r="61" spans="1:9" s="21" customFormat="1" ht="13.5" thickBot="1" x14ac:dyDescent="0.25">
      <c r="A61" s="13"/>
      <c r="B61" s="13"/>
      <c r="C61" s="41"/>
      <c r="D61" s="13"/>
      <c r="E61" s="42"/>
      <c r="F61" s="78"/>
      <c r="G61" s="43"/>
      <c r="H61" s="14"/>
      <c r="I61" s="44"/>
    </row>
    <row r="62" spans="1:9" ht="14.25" thickTop="1" thickBot="1" x14ac:dyDescent="0.25">
      <c r="A62" s="4"/>
      <c r="B62" s="4"/>
      <c r="C62" s="224" t="s">
        <v>650</v>
      </c>
      <c r="D62" s="4"/>
      <c r="F62" s="80"/>
      <c r="G62" s="53">
        <f>SUM(G53:G61)</f>
        <v>0</v>
      </c>
      <c r="H62" s="54"/>
      <c r="I62" s="16"/>
    </row>
    <row r="63" spans="1:9" ht="13.5" thickTop="1" x14ac:dyDescent="0.2">
      <c r="A63" s="4"/>
      <c r="B63" s="4"/>
      <c r="D63" s="4"/>
      <c r="F63" s="76"/>
      <c r="H63" s="3"/>
      <c r="I63" s="16"/>
    </row>
    <row r="64" spans="1:9" x14ac:dyDescent="0.2">
      <c r="A64" s="4" t="s">
        <v>32</v>
      </c>
      <c r="B64" s="4"/>
      <c r="C64" s="20" t="s">
        <v>70</v>
      </c>
      <c r="D64" s="4" t="s">
        <v>15</v>
      </c>
      <c r="E64" s="23" t="s">
        <v>68</v>
      </c>
      <c r="F64" s="76"/>
      <c r="G64" s="24">
        <f>G62*E64%</f>
        <v>0</v>
      </c>
      <c r="H64" s="3"/>
      <c r="I64" s="16"/>
    </row>
    <row r="65" spans="1:9" ht="13.5" thickBot="1" x14ac:dyDescent="0.25">
      <c r="A65" s="4"/>
      <c r="B65" s="4"/>
      <c r="D65" s="4"/>
      <c r="F65" s="76"/>
      <c r="H65" s="3"/>
      <c r="I65" s="16"/>
    </row>
    <row r="66" spans="1:9" s="22" customFormat="1" x14ac:dyDescent="0.2">
      <c r="A66" s="46"/>
      <c r="B66" s="46"/>
      <c r="C66" s="47"/>
      <c r="D66" s="46"/>
      <c r="E66" s="48"/>
      <c r="F66" s="79"/>
      <c r="G66" s="50"/>
      <c r="H66" s="49"/>
      <c r="I66" s="51"/>
    </row>
    <row r="67" spans="1:9" x14ac:dyDescent="0.2">
      <c r="A67" s="4"/>
      <c r="B67" s="52"/>
      <c r="C67" s="20" t="s">
        <v>651</v>
      </c>
      <c r="D67" s="4"/>
      <c r="F67" s="80"/>
      <c r="G67" s="2">
        <f>SUM(G62:G66)</f>
        <v>0</v>
      </c>
      <c r="H67" s="54"/>
      <c r="I67" s="16"/>
    </row>
    <row r="68" spans="1:9" x14ac:dyDescent="0.2">
      <c r="A68" s="4"/>
      <c r="B68" s="52"/>
      <c r="D68" s="4"/>
      <c r="F68" s="80"/>
      <c r="G68" s="2"/>
      <c r="H68" s="54"/>
      <c r="I68" s="16"/>
    </row>
    <row r="69" spans="1:9" x14ac:dyDescent="0.2">
      <c r="A69" s="4"/>
      <c r="B69" s="52"/>
      <c r="D69" s="4"/>
      <c r="F69" s="80"/>
      <c r="G69" s="2"/>
      <c r="H69" s="54"/>
      <c r="I69" s="16"/>
    </row>
    <row r="70" spans="1:9" x14ac:dyDescent="0.2">
      <c r="A70" s="4"/>
      <c r="B70" s="52"/>
      <c r="D70" s="4"/>
      <c r="F70" s="80"/>
      <c r="G70" s="2"/>
      <c r="H70" s="54"/>
      <c r="I70" s="16"/>
    </row>
    <row r="71" spans="1:9" x14ac:dyDescent="0.2">
      <c r="A71" s="4"/>
      <c r="B71" s="52"/>
      <c r="C71" s="20" t="s">
        <v>424</v>
      </c>
      <c r="D71" s="4"/>
      <c r="F71" s="80"/>
      <c r="G71" s="2"/>
      <c r="H71" s="54"/>
      <c r="I71" s="16"/>
    </row>
    <row r="72" spans="1:9" x14ac:dyDescent="0.2">
      <c r="A72" s="4"/>
      <c r="B72" s="52"/>
      <c r="D72" s="4"/>
      <c r="F72" s="80"/>
      <c r="G72" s="2"/>
      <c r="H72" s="54"/>
      <c r="I72" s="16"/>
    </row>
    <row r="73" spans="1:9" x14ac:dyDescent="0.2">
      <c r="A73" s="4"/>
      <c r="B73" s="52"/>
      <c r="D73" s="4"/>
      <c r="F73" s="80"/>
      <c r="G73" s="2"/>
      <c r="H73" s="54"/>
      <c r="I73" s="16"/>
    </row>
    <row r="74" spans="1:9" x14ac:dyDescent="0.2">
      <c r="A74" s="4"/>
      <c r="B74" s="52"/>
      <c r="D74" s="4"/>
      <c r="F74" s="80"/>
      <c r="G74" s="2"/>
      <c r="H74" s="54"/>
      <c r="I74" s="16"/>
    </row>
    <row r="75" spans="1:9" x14ac:dyDescent="0.2">
      <c r="A75" s="4"/>
      <c r="B75" s="52"/>
      <c r="D75" s="4"/>
      <c r="F75" s="80"/>
      <c r="G75" s="2"/>
      <c r="H75" s="54"/>
      <c r="I75" s="16"/>
    </row>
    <row r="76" spans="1:9" x14ac:dyDescent="0.2">
      <c r="A76" s="4"/>
      <c r="B76" s="52"/>
      <c r="D76" s="4"/>
      <c r="F76" s="80"/>
      <c r="G76" s="2"/>
      <c r="H76" s="54"/>
      <c r="I76" s="16"/>
    </row>
    <row r="77" spans="1:9" ht="13.5" thickBot="1" x14ac:dyDescent="0.25">
      <c r="A77" s="33" t="s">
        <v>10</v>
      </c>
      <c r="B77" s="4"/>
      <c r="C77" s="34" t="s">
        <v>26</v>
      </c>
      <c r="D77" s="4"/>
      <c r="F77" s="76"/>
      <c r="H77" s="3"/>
      <c r="I77" s="16"/>
    </row>
    <row r="78" spans="1:9" x14ac:dyDescent="0.2">
      <c r="A78" s="46"/>
      <c r="B78" s="46"/>
      <c r="C78" s="55"/>
      <c r="D78" s="4"/>
      <c r="F78" s="76"/>
      <c r="H78" s="3"/>
      <c r="I78" s="16"/>
    </row>
    <row r="79" spans="1:9" x14ac:dyDescent="0.2">
      <c r="A79" s="4" t="s">
        <v>10</v>
      </c>
      <c r="B79" s="4"/>
      <c r="C79" s="20" t="s">
        <v>30</v>
      </c>
      <c r="D79" s="4"/>
      <c r="F79" s="76"/>
      <c r="G79" s="24">
        <f>G123</f>
        <v>0</v>
      </c>
      <c r="H79" s="3"/>
      <c r="I79" s="16"/>
    </row>
    <row r="80" spans="1:9" x14ac:dyDescent="0.2">
      <c r="A80" s="4" t="s">
        <v>11</v>
      </c>
      <c r="B80" s="4"/>
      <c r="C80" s="5" t="s">
        <v>23</v>
      </c>
      <c r="D80" s="4"/>
      <c r="F80" s="76"/>
      <c r="G80" s="24">
        <f>G149</f>
        <v>0</v>
      </c>
      <c r="H80" s="3"/>
      <c r="I80" s="16"/>
    </row>
    <row r="81" spans="1:9" x14ac:dyDescent="0.2">
      <c r="A81" s="4" t="s">
        <v>12</v>
      </c>
      <c r="B81" s="4"/>
      <c r="C81" s="5" t="s">
        <v>65</v>
      </c>
      <c r="D81" s="4"/>
      <c r="F81" s="76"/>
      <c r="G81" s="24">
        <f>G165</f>
        <v>0</v>
      </c>
      <c r="H81" s="3"/>
      <c r="I81" s="16"/>
    </row>
    <row r="82" spans="1:9" x14ac:dyDescent="0.2">
      <c r="A82" s="4" t="s">
        <v>13</v>
      </c>
      <c r="B82" s="4"/>
      <c r="C82" s="20" t="s">
        <v>96</v>
      </c>
      <c r="D82" s="4"/>
      <c r="F82" s="76"/>
      <c r="G82" s="24">
        <f>G181</f>
        <v>0</v>
      </c>
      <c r="H82" s="3"/>
      <c r="I82" s="16"/>
    </row>
    <row r="83" spans="1:9" x14ac:dyDescent="0.2">
      <c r="A83" s="4" t="s">
        <v>16</v>
      </c>
      <c r="B83" s="4"/>
      <c r="C83" s="20" t="s">
        <v>106</v>
      </c>
      <c r="D83" s="4"/>
      <c r="F83" s="76"/>
      <c r="G83" s="24">
        <f>G206</f>
        <v>0</v>
      </c>
      <c r="H83" s="3"/>
      <c r="I83" s="16"/>
    </row>
    <row r="84" spans="1:9" x14ac:dyDescent="0.2">
      <c r="A84" s="4" t="s">
        <v>18</v>
      </c>
      <c r="B84" s="4"/>
      <c r="C84" s="20" t="s">
        <v>94</v>
      </c>
      <c r="D84" s="4"/>
      <c r="F84" s="76"/>
      <c r="G84" s="24">
        <f>G228</f>
        <v>0</v>
      </c>
      <c r="H84" s="3"/>
      <c r="I84" s="16"/>
    </row>
    <row r="85" spans="1:9" x14ac:dyDescent="0.2">
      <c r="A85" s="4" t="s">
        <v>19</v>
      </c>
      <c r="B85" s="4"/>
      <c r="C85" s="20" t="s">
        <v>31</v>
      </c>
      <c r="D85" s="4"/>
      <c r="F85" s="76"/>
      <c r="G85" s="24">
        <f>G244</f>
        <v>0</v>
      </c>
      <c r="H85" s="3"/>
      <c r="I85" s="16"/>
    </row>
    <row r="86" spans="1:9" x14ac:dyDescent="0.2">
      <c r="A86" s="4" t="s">
        <v>32</v>
      </c>
      <c r="B86" s="4"/>
      <c r="C86" s="20" t="s">
        <v>24</v>
      </c>
      <c r="D86" s="4"/>
      <c r="F86" s="76"/>
      <c r="G86" s="24">
        <f>G248</f>
        <v>0</v>
      </c>
      <c r="H86" s="3"/>
      <c r="I86" s="16"/>
    </row>
    <row r="87" spans="1:9" x14ac:dyDescent="0.2">
      <c r="A87" s="13"/>
      <c r="B87" s="13"/>
      <c r="C87" s="41"/>
      <c r="D87" s="13"/>
      <c r="E87" s="42"/>
      <c r="F87" s="78"/>
      <c r="G87" s="43"/>
      <c r="H87" s="14"/>
      <c r="I87" s="16"/>
    </row>
    <row r="88" spans="1:9" x14ac:dyDescent="0.2">
      <c r="A88" s="4"/>
      <c r="B88" s="4"/>
      <c r="C88" s="20" t="s">
        <v>21</v>
      </c>
      <c r="D88" s="4"/>
      <c r="F88" s="76"/>
      <c r="G88" s="45">
        <f>SUM(G79:G87)</f>
        <v>0</v>
      </c>
      <c r="H88" s="3"/>
      <c r="I88" s="16"/>
    </row>
    <row r="89" spans="1:9" x14ac:dyDescent="0.2">
      <c r="A89" s="4"/>
      <c r="B89" s="4"/>
      <c r="D89" s="4"/>
      <c r="F89" s="76"/>
      <c r="G89" s="45"/>
      <c r="H89" s="3"/>
      <c r="I89" s="16"/>
    </row>
    <row r="90" spans="1:9" x14ac:dyDescent="0.2">
      <c r="A90" s="4"/>
      <c r="B90" s="4"/>
      <c r="D90" s="4"/>
      <c r="F90" s="76"/>
      <c r="G90" s="45"/>
      <c r="H90" s="3"/>
      <c r="I90" s="16"/>
    </row>
    <row r="91" spans="1:9" x14ac:dyDescent="0.2">
      <c r="A91" s="4"/>
      <c r="B91" s="4"/>
      <c r="D91" s="4"/>
      <c r="F91" s="76"/>
      <c r="G91" s="45"/>
      <c r="H91" s="3"/>
      <c r="I91" s="16"/>
    </row>
    <row r="92" spans="1:9" x14ac:dyDescent="0.2">
      <c r="A92" s="4"/>
      <c r="B92" s="4"/>
      <c r="D92" s="4"/>
      <c r="F92" s="76"/>
      <c r="G92" s="45"/>
      <c r="H92" s="3"/>
      <c r="I92" s="16"/>
    </row>
    <row r="93" spans="1:9" x14ac:dyDescent="0.2">
      <c r="A93" s="4"/>
      <c r="B93" s="4"/>
      <c r="D93" s="4"/>
      <c r="F93" s="76"/>
      <c r="G93" s="45"/>
      <c r="H93" s="3"/>
      <c r="I93" s="16"/>
    </row>
    <row r="94" spans="1:9" x14ac:dyDescent="0.2">
      <c r="A94" s="4"/>
      <c r="B94" s="4"/>
      <c r="D94" s="4"/>
      <c r="F94" s="76"/>
      <c r="G94" s="45"/>
      <c r="H94" s="3"/>
      <c r="I94" s="16"/>
    </row>
    <row r="95" spans="1:9" x14ac:dyDescent="0.2">
      <c r="A95" s="4" t="s">
        <v>10</v>
      </c>
      <c r="B95" s="4"/>
      <c r="C95" s="20" t="s">
        <v>30</v>
      </c>
      <c r="D95" s="4"/>
      <c r="F95" s="76"/>
      <c r="H95" s="3"/>
      <c r="I95" s="16"/>
    </row>
    <row r="96" spans="1:9" x14ac:dyDescent="0.2">
      <c r="A96" s="13"/>
      <c r="B96" s="13"/>
      <c r="C96" s="56"/>
      <c r="D96" s="4"/>
      <c r="F96" s="76"/>
      <c r="H96" s="3"/>
      <c r="I96" s="16"/>
    </row>
    <row r="97" spans="1:9" ht="51" x14ac:dyDescent="0.2">
      <c r="A97" s="4" t="s">
        <v>10</v>
      </c>
      <c r="B97" s="4" t="s">
        <v>169</v>
      </c>
      <c r="C97" s="20" t="s">
        <v>397</v>
      </c>
      <c r="D97" s="4" t="s">
        <v>33</v>
      </c>
      <c r="E97" s="23" t="s">
        <v>338</v>
      </c>
      <c r="F97" s="215"/>
      <c r="G97" s="24">
        <f>E97*F97</f>
        <v>0</v>
      </c>
      <c r="H97" s="3"/>
      <c r="I97" s="16"/>
    </row>
    <row r="98" spans="1:9" ht="25.5" x14ac:dyDescent="0.2">
      <c r="A98" s="4" t="s">
        <v>11</v>
      </c>
      <c r="B98" s="4" t="s">
        <v>81</v>
      </c>
      <c r="C98" s="20" t="s">
        <v>339</v>
      </c>
      <c r="D98" s="4" t="s">
        <v>36</v>
      </c>
      <c r="E98" s="23" t="s">
        <v>304</v>
      </c>
      <c r="F98" s="215"/>
      <c r="G98" s="24">
        <f t="shared" ref="G98:G121" si="0">E98*F98</f>
        <v>0</v>
      </c>
      <c r="H98" s="3"/>
      <c r="I98" s="16"/>
    </row>
    <row r="99" spans="1:9" ht="25.5" x14ac:dyDescent="0.2">
      <c r="A99" s="4" t="s">
        <v>12</v>
      </c>
      <c r="B99" s="4" t="s">
        <v>340</v>
      </c>
      <c r="C99" s="20" t="s">
        <v>400</v>
      </c>
      <c r="D99" s="4" t="s">
        <v>49</v>
      </c>
      <c r="E99" s="23" t="s">
        <v>50</v>
      </c>
      <c r="F99" s="215"/>
      <c r="G99" s="24">
        <f t="shared" si="0"/>
        <v>0</v>
      </c>
      <c r="H99" s="3"/>
      <c r="I99" s="16"/>
    </row>
    <row r="100" spans="1:9" x14ac:dyDescent="0.2">
      <c r="A100" s="4"/>
      <c r="B100" s="4"/>
      <c r="D100" s="4"/>
      <c r="F100" s="228"/>
      <c r="H100" s="3"/>
      <c r="I100" s="16"/>
    </row>
    <row r="101" spans="1:9" s="12" customFormat="1" ht="51" x14ac:dyDescent="0.2">
      <c r="A101" s="4" t="s">
        <v>16</v>
      </c>
      <c r="B101" s="4" t="s">
        <v>103</v>
      </c>
      <c r="C101" s="5" t="s">
        <v>392</v>
      </c>
      <c r="D101" s="4" t="s">
        <v>33</v>
      </c>
      <c r="E101" s="6" t="s">
        <v>393</v>
      </c>
      <c r="F101" s="216"/>
      <c r="G101" s="8">
        <f t="shared" si="0"/>
        <v>0</v>
      </c>
      <c r="H101" s="3"/>
    </row>
    <row r="102" spans="1:9" x14ac:dyDescent="0.2">
      <c r="A102" s="4" t="s">
        <v>18</v>
      </c>
      <c r="B102" s="83" t="s">
        <v>98</v>
      </c>
      <c r="C102" s="20" t="s">
        <v>80</v>
      </c>
      <c r="D102" s="4" t="s">
        <v>33</v>
      </c>
      <c r="E102" s="23" t="s">
        <v>393</v>
      </c>
      <c r="F102" s="216"/>
      <c r="G102" s="8">
        <f t="shared" si="0"/>
        <v>0</v>
      </c>
      <c r="H102" s="3"/>
      <c r="I102" s="16"/>
    </row>
    <row r="103" spans="1:9" ht="38.25" x14ac:dyDescent="0.2">
      <c r="A103" s="4" t="s">
        <v>19</v>
      </c>
      <c r="B103" s="4" t="s">
        <v>134</v>
      </c>
      <c r="C103" s="20" t="s">
        <v>387</v>
      </c>
      <c r="D103" s="4" t="s">
        <v>33</v>
      </c>
      <c r="E103" s="23" t="s">
        <v>320</v>
      </c>
      <c r="F103" s="216"/>
      <c r="G103" s="24">
        <f t="shared" si="0"/>
        <v>0</v>
      </c>
      <c r="H103" s="3"/>
      <c r="I103" s="16"/>
    </row>
    <row r="104" spans="1:9" x14ac:dyDescent="0.2">
      <c r="A104" s="4" t="s">
        <v>32</v>
      </c>
      <c r="B104" s="4" t="s">
        <v>135</v>
      </c>
      <c r="C104" s="20" t="s">
        <v>80</v>
      </c>
      <c r="D104" s="4" t="s">
        <v>33</v>
      </c>
      <c r="E104" s="23" t="s">
        <v>320</v>
      </c>
      <c r="F104" s="216"/>
      <c r="G104" s="24">
        <f t="shared" si="0"/>
        <v>0</v>
      </c>
      <c r="H104" s="3"/>
      <c r="I104" s="16"/>
    </row>
    <row r="105" spans="1:9" ht="38.25" x14ac:dyDescent="0.2">
      <c r="A105" s="4" t="s">
        <v>34</v>
      </c>
      <c r="B105" s="4" t="s">
        <v>388</v>
      </c>
      <c r="C105" s="20" t="s">
        <v>390</v>
      </c>
      <c r="D105" s="4" t="s">
        <v>33</v>
      </c>
      <c r="E105" s="23" t="s">
        <v>412</v>
      </c>
      <c r="F105" s="216"/>
      <c r="G105" s="24">
        <f t="shared" ref="G105:G106" si="1">E105*F105</f>
        <v>0</v>
      </c>
      <c r="H105" s="3"/>
      <c r="I105" s="16"/>
    </row>
    <row r="106" spans="1:9" x14ac:dyDescent="0.2">
      <c r="A106" s="4" t="s">
        <v>37</v>
      </c>
      <c r="B106" s="4" t="s">
        <v>389</v>
      </c>
      <c r="C106" s="20" t="s">
        <v>80</v>
      </c>
      <c r="D106" s="4" t="s">
        <v>33</v>
      </c>
      <c r="E106" s="23" t="s">
        <v>412</v>
      </c>
      <c r="F106" s="216"/>
      <c r="G106" s="24">
        <f t="shared" si="1"/>
        <v>0</v>
      </c>
      <c r="H106" s="3"/>
      <c r="I106" s="16"/>
    </row>
    <row r="107" spans="1:9" ht="25.5" x14ac:dyDescent="0.2">
      <c r="A107" s="4" t="s">
        <v>38</v>
      </c>
      <c r="B107" s="4" t="s">
        <v>170</v>
      </c>
      <c r="C107" s="20" t="s">
        <v>399</v>
      </c>
      <c r="D107" s="4" t="s">
        <v>33</v>
      </c>
      <c r="E107" s="23" t="s">
        <v>321</v>
      </c>
      <c r="F107" s="216"/>
      <c r="G107" s="24">
        <f t="shared" si="0"/>
        <v>0</v>
      </c>
      <c r="H107" s="3"/>
      <c r="I107" s="16"/>
    </row>
    <row r="108" spans="1:9" x14ac:dyDescent="0.2">
      <c r="A108" s="4" t="s">
        <v>39</v>
      </c>
      <c r="B108" s="4" t="s">
        <v>171</v>
      </c>
      <c r="C108" s="20" t="s">
        <v>172</v>
      </c>
      <c r="D108" s="4" t="s">
        <v>33</v>
      </c>
      <c r="E108" s="23" t="s">
        <v>321</v>
      </c>
      <c r="F108" s="216"/>
      <c r="G108" s="24">
        <f t="shared" si="0"/>
        <v>0</v>
      </c>
      <c r="H108" s="3"/>
      <c r="I108" s="16"/>
    </row>
    <row r="109" spans="1:9" ht="38.25" x14ac:dyDescent="0.2">
      <c r="A109" s="4" t="s">
        <v>40</v>
      </c>
      <c r="B109" s="4" t="s">
        <v>394</v>
      </c>
      <c r="C109" s="20" t="s">
        <v>395</v>
      </c>
      <c r="D109" s="4" t="s">
        <v>33</v>
      </c>
      <c r="E109" s="23" t="s">
        <v>396</v>
      </c>
      <c r="F109" s="216"/>
      <c r="G109" s="24">
        <f t="shared" si="0"/>
        <v>0</v>
      </c>
      <c r="H109" s="3"/>
      <c r="I109" s="16"/>
    </row>
    <row r="110" spans="1:9" x14ac:dyDescent="0.2">
      <c r="A110" s="4" t="s">
        <v>41</v>
      </c>
      <c r="B110" s="4" t="s">
        <v>211</v>
      </c>
      <c r="C110" s="20" t="s">
        <v>172</v>
      </c>
      <c r="D110" s="4" t="s">
        <v>33</v>
      </c>
      <c r="E110" s="23" t="s">
        <v>396</v>
      </c>
      <c r="F110" s="216"/>
      <c r="G110" s="24">
        <f t="shared" si="0"/>
        <v>0</v>
      </c>
      <c r="H110" s="3"/>
      <c r="I110" s="16"/>
    </row>
    <row r="111" spans="1:9" ht="25.5" x14ac:dyDescent="0.2">
      <c r="A111" s="4" t="s">
        <v>42</v>
      </c>
      <c r="B111" s="4" t="s">
        <v>413</v>
      </c>
      <c r="C111" s="20" t="s">
        <v>414</v>
      </c>
      <c r="D111" s="4" t="s">
        <v>33</v>
      </c>
      <c r="E111" s="23" t="s">
        <v>415</v>
      </c>
      <c r="F111" s="216"/>
      <c r="G111" s="24">
        <f t="shared" si="0"/>
        <v>0</v>
      </c>
      <c r="H111" s="3"/>
      <c r="I111" s="16"/>
    </row>
    <row r="112" spans="1:9" ht="25.5" x14ac:dyDescent="0.2">
      <c r="A112" s="4" t="s">
        <v>43</v>
      </c>
      <c r="B112" s="4" t="s">
        <v>99</v>
      </c>
      <c r="C112" s="20" t="s">
        <v>404</v>
      </c>
      <c r="D112" s="4" t="s">
        <v>36</v>
      </c>
      <c r="E112" s="23" t="s">
        <v>402</v>
      </c>
      <c r="F112" s="216"/>
      <c r="G112" s="24">
        <f t="shared" si="0"/>
        <v>0</v>
      </c>
      <c r="H112" s="3"/>
      <c r="I112" s="16"/>
    </row>
    <row r="113" spans="1:9" ht="25.5" x14ac:dyDescent="0.2">
      <c r="A113" s="4" t="s">
        <v>44</v>
      </c>
      <c r="B113" s="4" t="s">
        <v>99</v>
      </c>
      <c r="C113" s="20" t="s">
        <v>403</v>
      </c>
      <c r="D113" s="4" t="s">
        <v>33</v>
      </c>
      <c r="E113" s="23" t="s">
        <v>402</v>
      </c>
      <c r="F113" s="216"/>
      <c r="G113" s="24">
        <f t="shared" si="0"/>
        <v>0</v>
      </c>
      <c r="H113" s="3"/>
      <c r="I113" s="16"/>
    </row>
    <row r="114" spans="1:9" ht="25.5" x14ac:dyDescent="0.2">
      <c r="A114" s="4" t="s">
        <v>45</v>
      </c>
      <c r="B114" s="4" t="s">
        <v>341</v>
      </c>
      <c r="C114" s="20" t="s">
        <v>342</v>
      </c>
      <c r="D114" s="4" t="s">
        <v>36</v>
      </c>
      <c r="E114" s="23" t="s">
        <v>343</v>
      </c>
      <c r="F114" s="216"/>
      <c r="G114" s="24">
        <f t="shared" si="0"/>
        <v>0</v>
      </c>
      <c r="H114" s="3"/>
      <c r="I114" s="16"/>
    </row>
    <row r="115" spans="1:9" ht="25.5" x14ac:dyDescent="0.2">
      <c r="A115" s="4" t="s">
        <v>46</v>
      </c>
      <c r="B115" s="4" t="s">
        <v>405</v>
      </c>
      <c r="C115" s="20" t="s">
        <v>411</v>
      </c>
      <c r="D115" s="4" t="s">
        <v>33</v>
      </c>
      <c r="E115" s="23" t="s">
        <v>136</v>
      </c>
      <c r="F115" s="216"/>
      <c r="G115" s="24">
        <f t="shared" si="0"/>
        <v>0</v>
      </c>
      <c r="H115" s="3"/>
      <c r="I115" s="16"/>
    </row>
    <row r="116" spans="1:9" ht="51" x14ac:dyDescent="0.2">
      <c r="A116" s="4" t="s">
        <v>47</v>
      </c>
      <c r="B116" s="4" t="s">
        <v>2</v>
      </c>
      <c r="C116" s="20" t="s">
        <v>416</v>
      </c>
      <c r="D116" s="4" t="s">
        <v>33</v>
      </c>
      <c r="E116" s="23" t="s">
        <v>417</v>
      </c>
      <c r="F116" s="216"/>
      <c r="G116" s="24">
        <f t="shared" si="0"/>
        <v>0</v>
      </c>
      <c r="H116" s="3"/>
      <c r="I116" s="16"/>
    </row>
    <row r="117" spans="1:9" x14ac:dyDescent="0.2">
      <c r="A117" s="4" t="s">
        <v>114</v>
      </c>
      <c r="B117" s="4" t="s">
        <v>102</v>
      </c>
      <c r="C117" s="20" t="s">
        <v>652</v>
      </c>
      <c r="D117" s="4" t="s">
        <v>33</v>
      </c>
      <c r="E117" s="23" t="s">
        <v>418</v>
      </c>
      <c r="F117" s="216"/>
      <c r="G117" s="24">
        <f t="shared" si="0"/>
        <v>0</v>
      </c>
      <c r="H117" s="3"/>
      <c r="I117" s="16"/>
    </row>
    <row r="118" spans="1:9" x14ac:dyDescent="0.2">
      <c r="A118" s="4" t="s">
        <v>145</v>
      </c>
      <c r="B118" s="4" t="s">
        <v>88</v>
      </c>
      <c r="C118" s="20" t="s">
        <v>653</v>
      </c>
      <c r="D118" s="4" t="s">
        <v>33</v>
      </c>
      <c r="E118" s="23" t="s">
        <v>417</v>
      </c>
      <c r="F118" s="216"/>
      <c r="G118" s="24">
        <f t="shared" si="0"/>
        <v>0</v>
      </c>
      <c r="H118" s="3"/>
      <c r="I118" s="16"/>
    </row>
    <row r="119" spans="1:9" x14ac:dyDescent="0.2">
      <c r="A119" s="4" t="s">
        <v>147</v>
      </c>
      <c r="B119" s="4" t="s">
        <v>3</v>
      </c>
      <c r="C119" s="20" t="s">
        <v>419</v>
      </c>
      <c r="D119" s="4" t="s">
        <v>71</v>
      </c>
      <c r="E119" s="23" t="s">
        <v>420</v>
      </c>
      <c r="F119" s="216"/>
      <c r="G119" s="24">
        <f t="shared" si="0"/>
        <v>0</v>
      </c>
      <c r="H119" s="3"/>
      <c r="I119" s="16"/>
    </row>
    <row r="120" spans="1:9" ht="25.5" x14ac:dyDescent="0.2">
      <c r="A120" s="4" t="s">
        <v>148</v>
      </c>
      <c r="B120" s="4" t="s">
        <v>99</v>
      </c>
      <c r="C120" s="20" t="s">
        <v>223</v>
      </c>
      <c r="D120" s="4" t="s">
        <v>49</v>
      </c>
      <c r="E120" s="23" t="s">
        <v>133</v>
      </c>
      <c r="F120" s="216"/>
      <c r="G120" s="24">
        <f t="shared" ref="G120" si="2">E120*F120</f>
        <v>0</v>
      </c>
      <c r="H120" s="3"/>
      <c r="I120" s="16"/>
    </row>
    <row r="121" spans="1:9" ht="25.5" x14ac:dyDescent="0.2">
      <c r="A121" s="4" t="s">
        <v>149</v>
      </c>
      <c r="B121" s="4" t="s">
        <v>99</v>
      </c>
      <c r="C121" s="20" t="s">
        <v>100</v>
      </c>
      <c r="D121" s="4" t="s">
        <v>48</v>
      </c>
      <c r="E121" s="23" t="s">
        <v>50</v>
      </c>
      <c r="F121" s="215"/>
      <c r="G121" s="24">
        <f t="shared" si="0"/>
        <v>0</v>
      </c>
      <c r="H121" s="3"/>
      <c r="I121" s="16"/>
    </row>
    <row r="122" spans="1:9" s="21" customFormat="1" x14ac:dyDescent="0.2">
      <c r="A122" s="13"/>
      <c r="B122" s="13"/>
      <c r="C122" s="41"/>
      <c r="D122" s="13"/>
      <c r="E122" s="42"/>
      <c r="F122" s="78"/>
      <c r="G122" s="43"/>
      <c r="H122" s="14"/>
      <c r="I122" s="44"/>
    </row>
    <row r="123" spans="1:9" x14ac:dyDescent="0.2">
      <c r="A123" s="4"/>
      <c r="B123" s="4"/>
      <c r="C123" s="20" t="s">
        <v>20</v>
      </c>
      <c r="D123" s="4"/>
      <c r="F123" s="76"/>
      <c r="G123" s="45">
        <f>SUM(G97:G122)</f>
        <v>0</v>
      </c>
      <c r="H123" s="3"/>
      <c r="I123" s="16"/>
    </row>
    <row r="124" spans="1:9" x14ac:dyDescent="0.2">
      <c r="A124" s="4"/>
      <c r="B124" s="4"/>
      <c r="D124" s="4"/>
      <c r="F124" s="76"/>
      <c r="G124" s="45"/>
      <c r="H124" s="3"/>
      <c r="I124" s="16"/>
    </row>
    <row r="125" spans="1:9" x14ac:dyDescent="0.2">
      <c r="A125" s="18" t="s">
        <v>11</v>
      </c>
      <c r="B125" s="4"/>
      <c r="C125" s="5" t="s">
        <v>23</v>
      </c>
      <c r="E125" s="6"/>
      <c r="G125" s="8"/>
    </row>
    <row r="126" spans="1:9" x14ac:dyDescent="0.2">
      <c r="A126" s="57"/>
      <c r="B126" s="13"/>
      <c r="C126" s="9"/>
      <c r="E126" s="6"/>
      <c r="G126" s="8"/>
    </row>
    <row r="127" spans="1:9" ht="38.25" x14ac:dyDescent="0.2">
      <c r="A127" s="18" t="s">
        <v>10</v>
      </c>
      <c r="B127" s="4" t="s">
        <v>167</v>
      </c>
      <c r="C127" s="5" t="s">
        <v>319</v>
      </c>
      <c r="D127" s="18" t="s">
        <v>33</v>
      </c>
      <c r="E127" s="6" t="s">
        <v>320</v>
      </c>
      <c r="F127" s="217"/>
      <c r="G127" s="8">
        <f t="shared" ref="G127:G147" si="3">E127*F127</f>
        <v>0</v>
      </c>
    </row>
    <row r="128" spans="1:9" ht="25.5" x14ac:dyDescent="0.2">
      <c r="A128" s="18" t="s">
        <v>11</v>
      </c>
      <c r="B128" s="4" t="s">
        <v>164</v>
      </c>
      <c r="C128" s="5" t="s">
        <v>318</v>
      </c>
      <c r="D128" s="18" t="s">
        <v>33</v>
      </c>
      <c r="E128" s="6" t="s">
        <v>199</v>
      </c>
      <c r="F128" s="218"/>
      <c r="G128" s="8">
        <f t="shared" si="3"/>
        <v>0</v>
      </c>
    </row>
    <row r="129" spans="1:10" ht="25.5" x14ac:dyDescent="0.2">
      <c r="A129" s="18" t="s">
        <v>12</v>
      </c>
      <c r="B129" s="4" t="s">
        <v>164</v>
      </c>
      <c r="C129" s="5" t="s">
        <v>398</v>
      </c>
      <c r="D129" s="18" t="s">
        <v>33</v>
      </c>
      <c r="E129" s="6" t="s">
        <v>321</v>
      </c>
      <c r="F129" s="218"/>
      <c r="G129" s="8">
        <f t="shared" si="3"/>
        <v>0</v>
      </c>
    </row>
    <row r="130" spans="1:10" ht="25.5" x14ac:dyDescent="0.2">
      <c r="A130" s="18" t="s">
        <v>13</v>
      </c>
      <c r="B130" s="4" t="s">
        <v>165</v>
      </c>
      <c r="C130" s="5" t="s">
        <v>322</v>
      </c>
      <c r="D130" s="18" t="s">
        <v>36</v>
      </c>
      <c r="E130" s="6" t="s">
        <v>295</v>
      </c>
      <c r="F130" s="218"/>
      <c r="G130" s="8">
        <f t="shared" si="3"/>
        <v>0</v>
      </c>
    </row>
    <row r="131" spans="1:10" x14ac:dyDescent="0.2">
      <c r="A131" s="18" t="s">
        <v>16</v>
      </c>
      <c r="B131" s="4" t="s">
        <v>166</v>
      </c>
      <c r="C131" s="5" t="s">
        <v>126</v>
      </c>
      <c r="D131" s="18" t="s">
        <v>36</v>
      </c>
      <c r="E131" s="6" t="s">
        <v>295</v>
      </c>
      <c r="F131" s="218"/>
      <c r="G131" s="8">
        <f t="shared" si="3"/>
        <v>0</v>
      </c>
    </row>
    <row r="132" spans="1:10" ht="25.5" x14ac:dyDescent="0.2">
      <c r="A132" s="18" t="s">
        <v>18</v>
      </c>
      <c r="B132" s="4" t="s">
        <v>323</v>
      </c>
      <c r="C132" s="5" t="s">
        <v>324</v>
      </c>
      <c r="D132" s="18" t="s">
        <v>33</v>
      </c>
      <c r="E132" s="6" t="s">
        <v>325</v>
      </c>
      <c r="F132" s="217"/>
      <c r="G132" s="8">
        <f t="shared" si="3"/>
        <v>0</v>
      </c>
    </row>
    <row r="133" spans="1:10" ht="25.5" x14ac:dyDescent="0.2">
      <c r="A133" s="18" t="s">
        <v>19</v>
      </c>
      <c r="B133" s="4" t="s">
        <v>180</v>
      </c>
      <c r="C133" s="5" t="s">
        <v>326</v>
      </c>
      <c r="D133" s="18" t="s">
        <v>36</v>
      </c>
      <c r="E133" s="6" t="s">
        <v>327</v>
      </c>
      <c r="F133" s="217"/>
      <c r="G133" s="8">
        <f t="shared" si="3"/>
        <v>0</v>
      </c>
    </row>
    <row r="134" spans="1:10" x14ac:dyDescent="0.2">
      <c r="A134" s="18" t="s">
        <v>32</v>
      </c>
      <c r="B134" s="4" t="s">
        <v>182</v>
      </c>
      <c r="C134" s="5" t="s">
        <v>126</v>
      </c>
      <c r="D134" s="18" t="s">
        <v>36</v>
      </c>
      <c r="E134" s="6" t="s">
        <v>327</v>
      </c>
      <c r="F134" s="217"/>
      <c r="G134" s="8">
        <f t="shared" si="3"/>
        <v>0</v>
      </c>
    </row>
    <row r="135" spans="1:10" ht="25.5" x14ac:dyDescent="0.2">
      <c r="A135" s="18" t="s">
        <v>34</v>
      </c>
      <c r="B135" s="4" t="s">
        <v>184</v>
      </c>
      <c r="C135" s="5" t="s">
        <v>328</v>
      </c>
      <c r="D135" s="18" t="s">
        <v>71</v>
      </c>
      <c r="E135" s="6" t="s">
        <v>329</v>
      </c>
      <c r="F135" s="217"/>
      <c r="G135" s="8">
        <f t="shared" si="3"/>
        <v>0</v>
      </c>
    </row>
    <row r="136" spans="1:10" ht="25.5" x14ac:dyDescent="0.2">
      <c r="A136" s="18" t="s">
        <v>37</v>
      </c>
      <c r="B136" s="4" t="s">
        <v>331</v>
      </c>
      <c r="C136" s="5" t="s">
        <v>332</v>
      </c>
      <c r="D136" s="18" t="s">
        <v>51</v>
      </c>
      <c r="E136" s="6" t="s">
        <v>176</v>
      </c>
      <c r="F136" s="217"/>
      <c r="G136" s="8">
        <f t="shared" si="3"/>
        <v>0</v>
      </c>
    </row>
    <row r="137" spans="1:10" ht="25.5" x14ac:dyDescent="0.2">
      <c r="A137" s="18" t="s">
        <v>38</v>
      </c>
      <c r="B137" s="4" t="s">
        <v>121</v>
      </c>
      <c r="C137" s="5" t="s">
        <v>333</v>
      </c>
      <c r="D137" s="18" t="s">
        <v>36</v>
      </c>
      <c r="E137" s="6" t="s">
        <v>59</v>
      </c>
      <c r="F137" s="217"/>
      <c r="G137" s="8">
        <f t="shared" si="3"/>
        <v>0</v>
      </c>
    </row>
    <row r="138" spans="1:10" x14ac:dyDescent="0.2">
      <c r="A138" s="18" t="s">
        <v>39</v>
      </c>
      <c r="B138" s="4" t="s">
        <v>97</v>
      </c>
      <c r="C138" s="5" t="s">
        <v>334</v>
      </c>
      <c r="D138" s="18" t="s">
        <v>36</v>
      </c>
      <c r="E138" s="6" t="s">
        <v>59</v>
      </c>
      <c r="F138" s="217"/>
      <c r="G138" s="8">
        <f t="shared" si="3"/>
        <v>0</v>
      </c>
    </row>
    <row r="139" spans="1:10" s="12" customFormat="1" ht="38.25" x14ac:dyDescent="0.2">
      <c r="A139" s="18" t="s">
        <v>40</v>
      </c>
      <c r="B139" s="4" t="s">
        <v>167</v>
      </c>
      <c r="C139" s="5" t="s">
        <v>375</v>
      </c>
      <c r="D139" s="18" t="s">
        <v>33</v>
      </c>
      <c r="E139" s="6" t="s">
        <v>376</v>
      </c>
      <c r="F139" s="217"/>
      <c r="G139" s="8">
        <f t="shared" si="3"/>
        <v>0</v>
      </c>
      <c r="H139" s="17"/>
      <c r="J139" s="3"/>
    </row>
    <row r="140" spans="1:10" s="12" customFormat="1" ht="25.5" x14ac:dyDescent="0.2">
      <c r="A140" s="18" t="s">
        <v>41</v>
      </c>
      <c r="B140" s="4" t="s">
        <v>185</v>
      </c>
      <c r="C140" s="5" t="s">
        <v>377</v>
      </c>
      <c r="D140" s="18" t="s">
        <v>33</v>
      </c>
      <c r="E140" s="6" t="s">
        <v>35</v>
      </c>
      <c r="F140" s="217"/>
      <c r="G140" s="8">
        <f t="shared" si="3"/>
        <v>0</v>
      </c>
      <c r="H140" s="17"/>
      <c r="J140" s="3"/>
    </row>
    <row r="141" spans="1:10" s="12" customFormat="1" ht="25.5" x14ac:dyDescent="0.2">
      <c r="A141" s="18" t="s">
        <v>42</v>
      </c>
      <c r="B141" s="4" t="s">
        <v>180</v>
      </c>
      <c r="C141" s="5" t="s">
        <v>378</v>
      </c>
      <c r="D141" s="4" t="s">
        <v>36</v>
      </c>
      <c r="E141" s="6" t="s">
        <v>379</v>
      </c>
      <c r="F141" s="216"/>
      <c r="G141" s="8">
        <f t="shared" si="3"/>
        <v>0</v>
      </c>
      <c r="H141" s="17"/>
      <c r="J141" s="3"/>
    </row>
    <row r="142" spans="1:10" s="12" customFormat="1" ht="15.75" customHeight="1" x14ac:dyDescent="0.2">
      <c r="A142" s="18" t="s">
        <v>43</v>
      </c>
      <c r="B142" s="4" t="s">
        <v>182</v>
      </c>
      <c r="C142" s="5" t="s">
        <v>126</v>
      </c>
      <c r="D142" s="4" t="s">
        <v>36</v>
      </c>
      <c r="E142" s="6" t="s">
        <v>379</v>
      </c>
      <c r="F142" s="216"/>
      <c r="G142" s="8">
        <f t="shared" si="3"/>
        <v>0</v>
      </c>
      <c r="H142" s="17"/>
    </row>
    <row r="143" spans="1:10" ht="25.5" x14ac:dyDescent="0.2">
      <c r="A143" s="18" t="s">
        <v>44</v>
      </c>
      <c r="B143" s="4" t="s">
        <v>179</v>
      </c>
      <c r="C143" s="5" t="s">
        <v>298</v>
      </c>
      <c r="D143" s="18" t="s">
        <v>33</v>
      </c>
      <c r="E143" s="6" t="s">
        <v>295</v>
      </c>
      <c r="F143" s="218"/>
      <c r="G143" s="8">
        <f t="shared" si="3"/>
        <v>0</v>
      </c>
    </row>
    <row r="144" spans="1:10" ht="25.5" x14ac:dyDescent="0.2">
      <c r="A144" s="18" t="s">
        <v>45</v>
      </c>
      <c r="B144" s="4" t="s">
        <v>180</v>
      </c>
      <c r="C144" s="5" t="s">
        <v>181</v>
      </c>
      <c r="D144" s="18" t="s">
        <v>36</v>
      </c>
      <c r="E144" s="6" t="s">
        <v>91</v>
      </c>
      <c r="F144" s="218"/>
      <c r="G144" s="8">
        <f t="shared" si="3"/>
        <v>0</v>
      </c>
    </row>
    <row r="145" spans="1:13" x14ac:dyDescent="0.2">
      <c r="A145" s="18" t="s">
        <v>46</v>
      </c>
      <c r="B145" s="4" t="s">
        <v>182</v>
      </c>
      <c r="C145" s="5" t="s">
        <v>183</v>
      </c>
      <c r="D145" s="18" t="s">
        <v>36</v>
      </c>
      <c r="E145" s="6" t="s">
        <v>91</v>
      </c>
      <c r="F145" s="218"/>
      <c r="G145" s="8">
        <f t="shared" si="3"/>
        <v>0</v>
      </c>
    </row>
    <row r="146" spans="1:13" ht="38.25" x14ac:dyDescent="0.2">
      <c r="A146" s="18" t="s">
        <v>47</v>
      </c>
      <c r="B146" s="4" t="s">
        <v>184</v>
      </c>
      <c r="C146" s="5" t="s">
        <v>296</v>
      </c>
      <c r="D146" s="18" t="s">
        <v>71</v>
      </c>
      <c r="E146" s="6" t="s">
        <v>297</v>
      </c>
      <c r="F146" s="218"/>
      <c r="G146" s="8">
        <f t="shared" si="3"/>
        <v>0</v>
      </c>
    </row>
    <row r="147" spans="1:13" x14ac:dyDescent="0.2">
      <c r="A147" s="18" t="s">
        <v>114</v>
      </c>
      <c r="B147" s="4" t="s">
        <v>221</v>
      </c>
      <c r="C147" s="5" t="s">
        <v>222</v>
      </c>
      <c r="D147" s="18" t="s">
        <v>36</v>
      </c>
      <c r="E147" s="6" t="s">
        <v>58</v>
      </c>
      <c r="F147" s="218"/>
      <c r="G147" s="8">
        <f t="shared" si="3"/>
        <v>0</v>
      </c>
    </row>
    <row r="148" spans="1:13" s="21" customFormat="1" x14ac:dyDescent="0.2">
      <c r="A148" s="57"/>
      <c r="B148" s="13"/>
      <c r="C148" s="9"/>
      <c r="D148" s="57"/>
      <c r="E148" s="11"/>
      <c r="F148" s="81"/>
      <c r="G148" s="10"/>
      <c r="H148" s="58"/>
    </row>
    <row r="149" spans="1:13" x14ac:dyDescent="0.2">
      <c r="B149" s="4"/>
      <c r="C149" s="5" t="s">
        <v>20</v>
      </c>
      <c r="E149" s="6"/>
      <c r="G149" s="2">
        <f>SUM(G127:G148)</f>
        <v>0</v>
      </c>
    </row>
    <row r="150" spans="1:13" x14ac:dyDescent="0.2">
      <c r="B150" s="4"/>
      <c r="C150" s="5"/>
      <c r="E150" s="6"/>
      <c r="G150" s="2"/>
    </row>
    <row r="151" spans="1:13" x14ac:dyDescent="0.2">
      <c r="A151" s="18" t="s">
        <v>12</v>
      </c>
      <c r="B151" s="4"/>
      <c r="C151" s="5" t="s">
        <v>65</v>
      </c>
      <c r="E151" s="6"/>
      <c r="G151" s="8"/>
    </row>
    <row r="152" spans="1:13" x14ac:dyDescent="0.2">
      <c r="A152" s="57"/>
      <c r="B152" s="13"/>
      <c r="C152" s="9"/>
      <c r="E152" s="6"/>
      <c r="G152" s="8"/>
    </row>
    <row r="153" spans="1:13" s="12" customFormat="1" ht="38.25" x14ac:dyDescent="0.2">
      <c r="A153" s="4" t="s">
        <v>10</v>
      </c>
      <c r="B153" s="4" t="s">
        <v>120</v>
      </c>
      <c r="C153" s="5" t="s">
        <v>654</v>
      </c>
      <c r="D153" s="4" t="s">
        <v>36</v>
      </c>
      <c r="E153" s="6" t="s">
        <v>301</v>
      </c>
      <c r="F153" s="216"/>
      <c r="G153" s="8">
        <f>E153*F153</f>
        <v>0</v>
      </c>
      <c r="H153" s="3"/>
      <c r="M153" s="225"/>
    </row>
    <row r="154" spans="1:13" s="12" customFormat="1" x14ac:dyDescent="0.2">
      <c r="A154" s="4" t="s">
        <v>11</v>
      </c>
      <c r="B154" s="4" t="s">
        <v>121</v>
      </c>
      <c r="C154" s="5" t="s">
        <v>201</v>
      </c>
      <c r="D154" s="4" t="s">
        <v>36</v>
      </c>
      <c r="E154" s="6" t="s">
        <v>301</v>
      </c>
      <c r="F154" s="216"/>
      <c r="G154" s="8">
        <f>E154*F154</f>
        <v>0</v>
      </c>
      <c r="H154" s="3"/>
      <c r="M154" s="225"/>
    </row>
    <row r="155" spans="1:13" s="12" customFormat="1" ht="25.5" x14ac:dyDescent="0.2">
      <c r="A155" s="4" t="s">
        <v>12</v>
      </c>
      <c r="B155" s="4" t="s">
        <v>121</v>
      </c>
      <c r="C155" s="5" t="s">
        <v>289</v>
      </c>
      <c r="D155" s="4" t="s">
        <v>36</v>
      </c>
      <c r="E155" s="6" t="s">
        <v>58</v>
      </c>
      <c r="F155" s="216"/>
      <c r="G155" s="8">
        <f t="shared" ref="G155" si="4">E155*F155</f>
        <v>0</v>
      </c>
      <c r="H155" s="3"/>
      <c r="M155" s="225"/>
    </row>
    <row r="156" spans="1:13" s="12" customFormat="1" ht="25.5" x14ac:dyDescent="0.2">
      <c r="A156" s="4" t="s">
        <v>13</v>
      </c>
      <c r="B156" s="4" t="s">
        <v>121</v>
      </c>
      <c r="C156" s="5" t="s">
        <v>290</v>
      </c>
      <c r="D156" s="4" t="s">
        <v>36</v>
      </c>
      <c r="E156" s="6" t="s">
        <v>291</v>
      </c>
      <c r="F156" s="216"/>
      <c r="G156" s="8">
        <f t="shared" ref="G156:G157" si="5">E156*F156</f>
        <v>0</v>
      </c>
      <c r="H156" s="3"/>
      <c r="M156" s="225"/>
    </row>
    <row r="157" spans="1:13" s="12" customFormat="1" x14ac:dyDescent="0.2">
      <c r="A157" s="4" t="s">
        <v>16</v>
      </c>
      <c r="B157" s="4" t="s">
        <v>292</v>
      </c>
      <c r="C157" s="5" t="s">
        <v>293</v>
      </c>
      <c r="D157" s="4" t="s">
        <v>36</v>
      </c>
      <c r="E157" s="6" t="s">
        <v>237</v>
      </c>
      <c r="F157" s="216"/>
      <c r="G157" s="8">
        <f t="shared" si="5"/>
        <v>0</v>
      </c>
      <c r="H157" s="3"/>
      <c r="M157" s="225"/>
    </row>
    <row r="158" spans="1:13" s="12" customFormat="1" ht="25.5" x14ac:dyDescent="0.2">
      <c r="A158" s="4" t="s">
        <v>18</v>
      </c>
      <c r="B158" s="4" t="s">
        <v>187</v>
      </c>
      <c r="C158" s="5" t="s">
        <v>302</v>
      </c>
      <c r="D158" s="4" t="s">
        <v>36</v>
      </c>
      <c r="E158" s="6" t="s">
        <v>236</v>
      </c>
      <c r="F158" s="216"/>
      <c r="G158" s="8">
        <f>E158*F158</f>
        <v>0</v>
      </c>
      <c r="H158" s="3"/>
      <c r="M158" s="225"/>
    </row>
    <row r="159" spans="1:13" s="12" customFormat="1" ht="25.5" x14ac:dyDescent="0.2">
      <c r="A159" s="4" t="s">
        <v>19</v>
      </c>
      <c r="B159" s="4" t="s">
        <v>186</v>
      </c>
      <c r="C159" s="5" t="s">
        <v>355</v>
      </c>
      <c r="D159" s="4" t="s">
        <v>36</v>
      </c>
      <c r="E159" s="6" t="s">
        <v>356</v>
      </c>
      <c r="F159" s="216"/>
      <c r="G159" s="8">
        <f>E159*F159</f>
        <v>0</v>
      </c>
      <c r="H159" s="3"/>
      <c r="M159" s="225"/>
    </row>
    <row r="160" spans="1:13" s="12" customFormat="1" ht="38.25" x14ac:dyDescent="0.2">
      <c r="A160" s="4" t="s">
        <v>32</v>
      </c>
      <c r="B160" s="4" t="s">
        <v>335</v>
      </c>
      <c r="C160" s="5" t="s">
        <v>336</v>
      </c>
      <c r="D160" s="4" t="s">
        <v>33</v>
      </c>
      <c r="E160" s="6" t="s">
        <v>337</v>
      </c>
      <c r="F160" s="216"/>
      <c r="G160" s="8">
        <f>E160*F160</f>
        <v>0</v>
      </c>
      <c r="H160" s="3"/>
      <c r="M160" s="225"/>
    </row>
    <row r="161" spans="1:13" s="12" customFormat="1" ht="25.5" x14ac:dyDescent="0.2">
      <c r="A161" s="4" t="s">
        <v>34</v>
      </c>
      <c r="B161" s="4" t="s">
        <v>97</v>
      </c>
      <c r="C161" s="5" t="s">
        <v>357</v>
      </c>
      <c r="D161" s="4" t="s">
        <v>36</v>
      </c>
      <c r="E161" s="6" t="s">
        <v>358</v>
      </c>
      <c r="F161" s="216"/>
      <c r="G161" s="8">
        <f>E161*F161</f>
        <v>0</v>
      </c>
      <c r="H161" s="3"/>
      <c r="M161" s="225"/>
    </row>
    <row r="162" spans="1:13" s="12" customFormat="1" ht="38.25" x14ac:dyDescent="0.2">
      <c r="A162" s="4" t="s">
        <v>37</v>
      </c>
      <c r="B162" s="4" t="s">
        <v>637</v>
      </c>
      <c r="C162" s="5" t="s">
        <v>656</v>
      </c>
      <c r="D162" s="4" t="s">
        <v>36</v>
      </c>
      <c r="E162" s="6" t="s">
        <v>639</v>
      </c>
      <c r="F162" s="216"/>
      <c r="G162" s="8">
        <f t="shared" ref="G162:G163" si="6">E162*F162</f>
        <v>0</v>
      </c>
      <c r="H162" s="3"/>
      <c r="M162" s="225"/>
    </row>
    <row r="163" spans="1:13" s="12" customFormat="1" ht="25.5" x14ac:dyDescent="0.2">
      <c r="A163" s="4" t="s">
        <v>38</v>
      </c>
      <c r="B163" s="4" t="s">
        <v>640</v>
      </c>
      <c r="C163" s="5" t="s">
        <v>657</v>
      </c>
      <c r="D163" s="4" t="s">
        <v>36</v>
      </c>
      <c r="E163" s="6" t="s">
        <v>638</v>
      </c>
      <c r="F163" s="216"/>
      <c r="G163" s="8">
        <f t="shared" si="6"/>
        <v>0</v>
      </c>
      <c r="H163" s="3"/>
      <c r="M163" s="225"/>
    </row>
    <row r="164" spans="1:13" s="21" customFormat="1" x14ac:dyDescent="0.2">
      <c r="A164" s="57"/>
      <c r="B164" s="13"/>
      <c r="C164" s="9"/>
      <c r="D164" s="57"/>
      <c r="E164" s="11"/>
      <c r="F164" s="81"/>
      <c r="G164" s="10"/>
      <c r="H164" s="58"/>
    </row>
    <row r="165" spans="1:13" x14ac:dyDescent="0.2">
      <c r="B165" s="4"/>
      <c r="C165" s="5" t="s">
        <v>20</v>
      </c>
      <c r="E165" s="6"/>
      <c r="G165" s="2">
        <f>SUM(G153:G164)</f>
        <v>0</v>
      </c>
    </row>
    <row r="166" spans="1:13" x14ac:dyDescent="0.2">
      <c r="B166" s="4"/>
      <c r="C166" s="5"/>
      <c r="E166" s="6"/>
      <c r="G166" s="2"/>
    </row>
    <row r="167" spans="1:13" x14ac:dyDescent="0.2">
      <c r="A167" s="18" t="s">
        <v>13</v>
      </c>
      <c r="B167" s="4"/>
      <c r="C167" s="20" t="s">
        <v>96</v>
      </c>
      <c r="D167" s="4"/>
      <c r="E167" s="6"/>
      <c r="F167" s="7"/>
      <c r="G167" s="8"/>
    </row>
    <row r="168" spans="1:13" x14ac:dyDescent="0.2">
      <c r="A168" s="57"/>
      <c r="B168" s="13"/>
      <c r="C168" s="9"/>
      <c r="E168" s="6"/>
      <c r="F168" s="7"/>
      <c r="G168" s="8"/>
    </row>
    <row r="169" spans="1:13" ht="25.5" x14ac:dyDescent="0.2">
      <c r="A169" s="18" t="s">
        <v>10</v>
      </c>
      <c r="B169" s="4" t="s">
        <v>119</v>
      </c>
      <c r="C169" s="5" t="s">
        <v>300</v>
      </c>
      <c r="D169" s="18" t="s">
        <v>36</v>
      </c>
      <c r="E169" s="6" t="s">
        <v>301</v>
      </c>
      <c r="F169" s="217"/>
      <c r="G169" s="8">
        <f t="shared" ref="G169:G179" si="7">E169*F169</f>
        <v>0</v>
      </c>
    </row>
    <row r="170" spans="1:13" x14ac:dyDescent="0.2">
      <c r="A170" s="18" t="s">
        <v>11</v>
      </c>
      <c r="B170" s="4" t="s">
        <v>119</v>
      </c>
      <c r="C170" s="5" t="s">
        <v>294</v>
      </c>
      <c r="D170" s="18" t="s">
        <v>36</v>
      </c>
      <c r="E170" s="6" t="s">
        <v>237</v>
      </c>
      <c r="F170" s="217"/>
      <c r="G170" s="8">
        <f t="shared" ref="G170" si="8">E170*F170</f>
        <v>0</v>
      </c>
    </row>
    <row r="171" spans="1:13" ht="25.5" x14ac:dyDescent="0.2">
      <c r="A171" s="18" t="s">
        <v>12</v>
      </c>
      <c r="B171" s="4" t="s">
        <v>188</v>
      </c>
      <c r="C171" s="5" t="s">
        <v>189</v>
      </c>
      <c r="D171" s="18" t="s">
        <v>36</v>
      </c>
      <c r="E171" s="6" t="s">
        <v>301</v>
      </c>
      <c r="F171" s="217"/>
      <c r="G171" s="8">
        <f t="shared" si="7"/>
        <v>0</v>
      </c>
    </row>
    <row r="172" spans="1:13" s="12" customFormat="1" x14ac:dyDescent="0.2">
      <c r="A172" s="18" t="s">
        <v>13</v>
      </c>
      <c r="B172" s="4" t="s">
        <v>204</v>
      </c>
      <c r="C172" s="5" t="s">
        <v>658</v>
      </c>
      <c r="D172" s="4" t="s">
        <v>36</v>
      </c>
      <c r="E172" s="6" t="s">
        <v>301</v>
      </c>
      <c r="F172" s="216"/>
      <c r="G172" s="8">
        <f t="shared" si="7"/>
        <v>0</v>
      </c>
      <c r="H172" s="17"/>
    </row>
    <row r="173" spans="1:13" ht="38.25" x14ac:dyDescent="0.2">
      <c r="A173" s="18" t="s">
        <v>16</v>
      </c>
      <c r="B173" s="4" t="s">
        <v>122</v>
      </c>
      <c r="C173" s="5" t="s">
        <v>203</v>
      </c>
      <c r="D173" s="18" t="s">
        <v>36</v>
      </c>
      <c r="E173" s="6" t="s">
        <v>55</v>
      </c>
      <c r="F173" s="217"/>
      <c r="G173" s="8">
        <f t="shared" si="7"/>
        <v>0</v>
      </c>
    </row>
    <row r="174" spans="1:13" ht="25.5" x14ac:dyDescent="0.2">
      <c r="A174" s="18" t="s">
        <v>18</v>
      </c>
      <c r="B174" s="4" t="s">
        <v>128</v>
      </c>
      <c r="C174" s="5" t="s">
        <v>202</v>
      </c>
      <c r="D174" s="18" t="s">
        <v>36</v>
      </c>
      <c r="E174" s="6" t="s">
        <v>55</v>
      </c>
      <c r="F174" s="217"/>
      <c r="G174" s="8">
        <f t="shared" si="7"/>
        <v>0</v>
      </c>
    </row>
    <row r="175" spans="1:13" s="12" customFormat="1" ht="25.5" x14ac:dyDescent="0.2">
      <c r="A175" s="18" t="s">
        <v>19</v>
      </c>
      <c r="B175" s="4" t="s">
        <v>156</v>
      </c>
      <c r="C175" s="5" t="s">
        <v>286</v>
      </c>
      <c r="D175" s="4" t="s">
        <v>33</v>
      </c>
      <c r="E175" s="6" t="s">
        <v>162</v>
      </c>
      <c r="F175" s="216"/>
      <c r="G175" s="8">
        <f t="shared" si="7"/>
        <v>0</v>
      </c>
      <c r="H175" s="3"/>
    </row>
    <row r="176" spans="1:13" ht="38.25" x14ac:dyDescent="0.2">
      <c r="A176" s="18" t="s">
        <v>32</v>
      </c>
      <c r="B176" s="4" t="s">
        <v>122</v>
      </c>
      <c r="C176" s="5" t="s">
        <v>660</v>
      </c>
      <c r="D176" s="18" t="s">
        <v>36</v>
      </c>
      <c r="E176" s="6" t="s">
        <v>356</v>
      </c>
      <c r="F176" s="217"/>
      <c r="G176" s="8">
        <f t="shared" si="7"/>
        <v>0</v>
      </c>
    </row>
    <row r="177" spans="1:8" ht="25.5" x14ac:dyDescent="0.2">
      <c r="A177" s="18" t="s">
        <v>34</v>
      </c>
      <c r="B177" s="4" t="s">
        <v>123</v>
      </c>
      <c r="C177" s="5" t="s">
        <v>359</v>
      </c>
      <c r="D177" s="18" t="s">
        <v>36</v>
      </c>
      <c r="E177" s="6" t="s">
        <v>360</v>
      </c>
      <c r="F177" s="217"/>
      <c r="G177" s="8">
        <f t="shared" si="7"/>
        <v>0</v>
      </c>
    </row>
    <row r="178" spans="1:8" ht="25.5" x14ac:dyDescent="0.2">
      <c r="A178" s="18" t="s">
        <v>37</v>
      </c>
      <c r="B178" s="4" t="s">
        <v>187</v>
      </c>
      <c r="C178" s="5" t="s">
        <v>288</v>
      </c>
      <c r="D178" s="18" t="s">
        <v>36</v>
      </c>
      <c r="E178" s="6" t="s">
        <v>287</v>
      </c>
      <c r="F178" s="217"/>
      <c r="G178" s="8">
        <f t="shared" si="7"/>
        <v>0</v>
      </c>
    </row>
    <row r="179" spans="1:8" ht="25.5" x14ac:dyDescent="0.2">
      <c r="A179" s="18" t="s">
        <v>38</v>
      </c>
      <c r="B179" s="4" t="s">
        <v>127</v>
      </c>
      <c r="C179" s="5" t="s">
        <v>659</v>
      </c>
      <c r="D179" s="18" t="s">
        <v>51</v>
      </c>
      <c r="E179" s="6" t="s">
        <v>56</v>
      </c>
      <c r="F179" s="217"/>
      <c r="G179" s="8">
        <f t="shared" si="7"/>
        <v>0</v>
      </c>
    </row>
    <row r="180" spans="1:8" s="21" customFormat="1" x14ac:dyDescent="0.2">
      <c r="A180" s="57"/>
      <c r="B180" s="13"/>
      <c r="C180" s="9"/>
      <c r="D180" s="57"/>
      <c r="E180" s="11"/>
      <c r="F180" s="82"/>
      <c r="G180" s="10"/>
      <c r="H180" s="58"/>
    </row>
    <row r="181" spans="1:8" x14ac:dyDescent="0.2">
      <c r="B181" s="4"/>
      <c r="C181" s="5" t="s">
        <v>20</v>
      </c>
      <c r="E181" s="6"/>
      <c r="F181" s="7"/>
      <c r="G181" s="2">
        <f>SUM(G169:G180)</f>
        <v>0</v>
      </c>
    </row>
    <row r="182" spans="1:8" x14ac:dyDescent="0.2">
      <c r="B182" s="4"/>
      <c r="C182" s="5"/>
      <c r="E182" s="6"/>
      <c r="F182" s="7"/>
      <c r="G182" s="2"/>
    </row>
    <row r="183" spans="1:8" x14ac:dyDescent="0.2">
      <c r="A183" s="18" t="s">
        <v>16</v>
      </c>
      <c r="B183" s="4"/>
      <c r="C183" s="5" t="s">
        <v>106</v>
      </c>
      <c r="E183" s="6"/>
      <c r="F183" s="7"/>
      <c r="G183" s="8"/>
    </row>
    <row r="184" spans="1:8" x14ac:dyDescent="0.2">
      <c r="A184" s="57"/>
      <c r="B184" s="13"/>
      <c r="C184" s="9"/>
      <c r="E184" s="6"/>
      <c r="F184" s="7"/>
      <c r="G184" s="8"/>
    </row>
    <row r="185" spans="1:8" ht="51" x14ac:dyDescent="0.2">
      <c r="A185" s="18" t="s">
        <v>10</v>
      </c>
      <c r="B185" s="4" t="s">
        <v>99</v>
      </c>
      <c r="C185" s="226" t="s">
        <v>701</v>
      </c>
      <c r="D185" s="18" t="s">
        <v>51</v>
      </c>
      <c r="E185" s="6" t="s">
        <v>256</v>
      </c>
      <c r="F185" s="217"/>
      <c r="G185" s="8">
        <f t="shared" ref="G185:G204" si="9">E185*F185</f>
        <v>0</v>
      </c>
    </row>
    <row r="186" spans="1:8" ht="25.5" x14ac:dyDescent="0.2">
      <c r="A186" s="18" t="s">
        <v>11</v>
      </c>
      <c r="B186" s="4" t="s">
        <v>99</v>
      </c>
      <c r="C186" s="5" t="s">
        <v>261</v>
      </c>
      <c r="D186" s="18" t="s">
        <v>51</v>
      </c>
      <c r="E186" s="6" t="s">
        <v>381</v>
      </c>
      <c r="F186" s="217"/>
      <c r="G186" s="8">
        <f t="shared" si="9"/>
        <v>0</v>
      </c>
    </row>
    <row r="187" spans="1:8" ht="38.25" x14ac:dyDescent="0.2">
      <c r="A187" s="18" t="s">
        <v>12</v>
      </c>
      <c r="B187" s="4" t="s">
        <v>215</v>
      </c>
      <c r="C187" s="5" t="s">
        <v>391</v>
      </c>
      <c r="D187" s="18" t="s">
        <v>33</v>
      </c>
      <c r="E187" s="6" t="s">
        <v>262</v>
      </c>
      <c r="F187" s="217"/>
      <c r="G187" s="8">
        <f t="shared" si="9"/>
        <v>0</v>
      </c>
    </row>
    <row r="188" spans="1:8" ht="38.25" x14ac:dyDescent="0.2">
      <c r="A188" s="18" t="s">
        <v>13</v>
      </c>
      <c r="B188" s="4" t="s">
        <v>216</v>
      </c>
      <c r="C188" s="5" t="s">
        <v>263</v>
      </c>
      <c r="D188" s="18" t="s">
        <v>36</v>
      </c>
      <c r="E188" s="6" t="s">
        <v>264</v>
      </c>
      <c r="F188" s="217"/>
      <c r="G188" s="8">
        <f t="shared" si="9"/>
        <v>0</v>
      </c>
    </row>
    <row r="189" spans="1:8" ht="51" x14ac:dyDescent="0.2">
      <c r="A189" s="18" t="s">
        <v>16</v>
      </c>
      <c r="B189" s="4" t="s">
        <v>217</v>
      </c>
      <c r="C189" s="5" t="s">
        <v>265</v>
      </c>
      <c r="D189" s="18" t="s">
        <v>51</v>
      </c>
      <c r="E189" s="6" t="s">
        <v>266</v>
      </c>
      <c r="F189" s="217"/>
      <c r="G189" s="8">
        <f t="shared" si="9"/>
        <v>0</v>
      </c>
    </row>
    <row r="190" spans="1:8" ht="38.25" x14ac:dyDescent="0.2">
      <c r="A190" s="18" t="s">
        <v>18</v>
      </c>
      <c r="B190" s="4" t="s">
        <v>218</v>
      </c>
      <c r="C190" s="5" t="s">
        <v>267</v>
      </c>
      <c r="D190" s="18" t="s">
        <v>51</v>
      </c>
      <c r="E190" s="6" t="s">
        <v>268</v>
      </c>
      <c r="F190" s="217"/>
      <c r="G190" s="8">
        <f t="shared" ref="G190" si="10">E190*F190</f>
        <v>0</v>
      </c>
    </row>
    <row r="191" spans="1:8" ht="25.5" x14ac:dyDescent="0.2">
      <c r="A191" s="18" t="s">
        <v>19</v>
      </c>
      <c r="B191" s="4" t="s">
        <v>130</v>
      </c>
      <c r="C191" s="5" t="s">
        <v>269</v>
      </c>
      <c r="D191" s="18" t="s">
        <v>51</v>
      </c>
      <c r="E191" s="6" t="s">
        <v>270</v>
      </c>
      <c r="F191" s="217"/>
      <c r="G191" s="8">
        <f t="shared" si="9"/>
        <v>0</v>
      </c>
    </row>
    <row r="192" spans="1:8" ht="25.5" x14ac:dyDescent="0.2">
      <c r="A192" s="18" t="s">
        <v>32</v>
      </c>
      <c r="B192" s="4" t="s">
        <v>217</v>
      </c>
      <c r="C192" s="5" t="s">
        <v>271</v>
      </c>
      <c r="D192" s="18" t="s">
        <v>51</v>
      </c>
      <c r="E192" s="6" t="s">
        <v>272</v>
      </c>
      <c r="F192" s="217"/>
      <c r="G192" s="8">
        <f t="shared" si="9"/>
        <v>0</v>
      </c>
    </row>
    <row r="193" spans="1:8" ht="25.5" x14ac:dyDescent="0.2">
      <c r="A193" s="18" t="s">
        <v>34</v>
      </c>
      <c r="B193" s="4" t="s">
        <v>130</v>
      </c>
      <c r="C193" s="5" t="s">
        <v>273</v>
      </c>
      <c r="D193" s="18" t="s">
        <v>51</v>
      </c>
      <c r="E193" s="6" t="s">
        <v>274</v>
      </c>
      <c r="F193" s="217"/>
      <c r="G193" s="8">
        <f t="shared" si="9"/>
        <v>0</v>
      </c>
    </row>
    <row r="194" spans="1:8" ht="38.25" x14ac:dyDescent="0.2">
      <c r="A194" s="18" t="s">
        <v>37</v>
      </c>
      <c r="B194" s="4" t="s">
        <v>217</v>
      </c>
      <c r="C194" s="5" t="s">
        <v>275</v>
      </c>
      <c r="D194" s="18" t="s">
        <v>51</v>
      </c>
      <c r="E194" s="6" t="s">
        <v>276</v>
      </c>
      <c r="F194" s="217"/>
      <c r="G194" s="8">
        <f t="shared" ref="G194:G195" si="11">E194*F194</f>
        <v>0</v>
      </c>
    </row>
    <row r="195" spans="1:8" ht="25.5" x14ac:dyDescent="0.2">
      <c r="A195" s="18" t="s">
        <v>38</v>
      </c>
      <c r="B195" s="4" t="s">
        <v>130</v>
      </c>
      <c r="C195" s="5" t="s">
        <v>277</v>
      </c>
      <c r="D195" s="18" t="s">
        <v>51</v>
      </c>
      <c r="E195" s="6" t="s">
        <v>54</v>
      </c>
      <c r="F195" s="217"/>
      <c r="G195" s="8">
        <f t="shared" si="11"/>
        <v>0</v>
      </c>
    </row>
    <row r="196" spans="1:8" ht="38.25" x14ac:dyDescent="0.2">
      <c r="A196" s="18" t="s">
        <v>39</v>
      </c>
      <c r="B196" s="4" t="s">
        <v>131</v>
      </c>
      <c r="C196" s="5" t="s">
        <v>278</v>
      </c>
      <c r="D196" s="18" t="s">
        <v>33</v>
      </c>
      <c r="E196" s="6" t="s">
        <v>279</v>
      </c>
      <c r="F196" s="217"/>
      <c r="G196" s="8">
        <f t="shared" si="9"/>
        <v>0</v>
      </c>
    </row>
    <row r="197" spans="1:8" ht="51" x14ac:dyDescent="0.2">
      <c r="A197" s="18" t="s">
        <v>40</v>
      </c>
      <c r="B197" s="4" t="s">
        <v>132</v>
      </c>
      <c r="C197" s="5" t="s">
        <v>280</v>
      </c>
      <c r="D197" s="18" t="s">
        <v>36</v>
      </c>
      <c r="E197" s="6" t="s">
        <v>281</v>
      </c>
      <c r="F197" s="217"/>
      <c r="G197" s="8">
        <f t="shared" si="9"/>
        <v>0</v>
      </c>
    </row>
    <row r="198" spans="1:8" ht="25.5" x14ac:dyDescent="0.2">
      <c r="A198" s="18" t="s">
        <v>41</v>
      </c>
      <c r="B198" s="4" t="s">
        <v>105</v>
      </c>
      <c r="C198" s="5" t="s">
        <v>702</v>
      </c>
      <c r="D198" s="18" t="s">
        <v>49</v>
      </c>
      <c r="E198" s="6" t="s">
        <v>50</v>
      </c>
      <c r="F198" s="217"/>
      <c r="G198" s="8">
        <f t="shared" si="9"/>
        <v>0</v>
      </c>
    </row>
    <row r="199" spans="1:8" ht="25.5" x14ac:dyDescent="0.2">
      <c r="A199" s="18" t="s">
        <v>42</v>
      </c>
      <c r="B199" s="4" t="s">
        <v>219</v>
      </c>
      <c r="C199" s="5" t="s">
        <v>361</v>
      </c>
      <c r="D199" s="18" t="s">
        <v>49</v>
      </c>
      <c r="E199" s="6" t="s">
        <v>133</v>
      </c>
      <c r="F199" s="217"/>
      <c r="G199" s="8">
        <f t="shared" si="9"/>
        <v>0</v>
      </c>
    </row>
    <row r="200" spans="1:8" x14ac:dyDescent="0.2">
      <c r="A200" s="18" t="s">
        <v>43</v>
      </c>
      <c r="B200" s="4" t="s">
        <v>282</v>
      </c>
      <c r="C200" s="5" t="s">
        <v>284</v>
      </c>
      <c r="D200" s="18" t="s">
        <v>49</v>
      </c>
      <c r="E200" s="6" t="s">
        <v>220</v>
      </c>
      <c r="F200" s="217"/>
      <c r="G200" s="8">
        <f t="shared" si="9"/>
        <v>0</v>
      </c>
    </row>
    <row r="201" spans="1:8" ht="25.5" x14ac:dyDescent="0.2">
      <c r="A201" s="18" t="s">
        <v>44</v>
      </c>
      <c r="B201" s="4" t="s">
        <v>283</v>
      </c>
      <c r="C201" s="5" t="s">
        <v>439</v>
      </c>
      <c r="D201" s="18" t="s">
        <v>49</v>
      </c>
      <c r="E201" s="6" t="s">
        <v>50</v>
      </c>
      <c r="F201" s="217"/>
      <c r="G201" s="8">
        <f t="shared" si="9"/>
        <v>0</v>
      </c>
    </row>
    <row r="202" spans="1:8" ht="38.25" x14ac:dyDescent="0.2">
      <c r="A202" s="18" t="s">
        <v>45</v>
      </c>
      <c r="B202" s="4" t="s">
        <v>437</v>
      </c>
      <c r="C202" s="5" t="s">
        <v>661</v>
      </c>
      <c r="D202" s="18" t="s">
        <v>49</v>
      </c>
      <c r="E202" s="6" t="s">
        <v>50</v>
      </c>
      <c r="F202" s="217"/>
      <c r="G202" s="8">
        <f t="shared" si="9"/>
        <v>0</v>
      </c>
    </row>
    <row r="203" spans="1:8" ht="25.5" x14ac:dyDescent="0.2">
      <c r="A203" s="18" t="s">
        <v>46</v>
      </c>
      <c r="B203" s="4" t="s">
        <v>438</v>
      </c>
      <c r="C203" s="5" t="s">
        <v>655</v>
      </c>
      <c r="D203" s="18" t="s">
        <v>49</v>
      </c>
      <c r="E203" s="6" t="s">
        <v>50</v>
      </c>
      <c r="F203" s="217"/>
      <c r="G203" s="8">
        <f t="shared" si="9"/>
        <v>0</v>
      </c>
    </row>
    <row r="204" spans="1:8" ht="25.5" x14ac:dyDescent="0.2">
      <c r="A204" s="18" t="s">
        <v>47</v>
      </c>
      <c r="B204" s="4" t="s">
        <v>283</v>
      </c>
      <c r="C204" s="5" t="s">
        <v>285</v>
      </c>
      <c r="D204" s="18" t="s">
        <v>49</v>
      </c>
      <c r="E204" s="6" t="s">
        <v>56</v>
      </c>
      <c r="F204" s="217"/>
      <c r="G204" s="8">
        <f t="shared" si="9"/>
        <v>0</v>
      </c>
    </row>
    <row r="205" spans="1:8" s="21" customFormat="1" x14ac:dyDescent="0.2">
      <c r="A205" s="57"/>
      <c r="B205" s="13"/>
      <c r="C205" s="9"/>
      <c r="D205" s="57"/>
      <c r="E205" s="11"/>
      <c r="F205" s="82"/>
      <c r="G205" s="10"/>
      <c r="H205" s="58"/>
    </row>
    <row r="206" spans="1:8" x14ac:dyDescent="0.2">
      <c r="B206" s="4"/>
      <c r="C206" s="5" t="s">
        <v>20</v>
      </c>
      <c r="E206" s="6"/>
      <c r="F206" s="7"/>
      <c r="G206" s="2">
        <f>SUM(G185:G204)</f>
        <v>0</v>
      </c>
    </row>
    <row r="207" spans="1:8" x14ac:dyDescent="0.2">
      <c r="B207" s="4"/>
      <c r="C207" s="5"/>
      <c r="E207" s="6"/>
      <c r="F207" s="7"/>
      <c r="G207" s="2"/>
    </row>
    <row r="208" spans="1:8" s="12" customFormat="1" x14ac:dyDescent="0.2">
      <c r="A208" s="4" t="s">
        <v>18</v>
      </c>
      <c r="B208" s="4"/>
      <c r="C208" s="5" t="s">
        <v>94</v>
      </c>
      <c r="D208" s="4"/>
      <c r="E208" s="6"/>
      <c r="F208" s="76"/>
      <c r="G208" s="8"/>
      <c r="H208" s="3"/>
    </row>
    <row r="209" spans="1:10" s="12" customFormat="1" x14ac:dyDescent="0.2">
      <c r="A209" s="13"/>
      <c r="B209" s="13"/>
      <c r="C209" s="9"/>
      <c r="D209" s="4"/>
      <c r="E209" s="6"/>
      <c r="F209" s="76"/>
      <c r="G209" s="8"/>
      <c r="H209" s="3"/>
    </row>
    <row r="210" spans="1:10" s="12" customFormat="1" ht="51" x14ac:dyDescent="0.2">
      <c r="A210" s="4" t="s">
        <v>10</v>
      </c>
      <c r="B210" s="61" t="s">
        <v>83</v>
      </c>
      <c r="C210" s="5" t="s">
        <v>662</v>
      </c>
      <c r="D210" s="4" t="s">
        <v>36</v>
      </c>
      <c r="E210" s="6" t="s">
        <v>382</v>
      </c>
      <c r="F210" s="215"/>
      <c r="G210" s="8">
        <f>E210*F210</f>
        <v>0</v>
      </c>
      <c r="H210" s="68"/>
      <c r="I210" s="16"/>
      <c r="J210" s="69"/>
    </row>
    <row r="211" spans="1:10" s="12" customFormat="1" ht="25.5" x14ac:dyDescent="0.2">
      <c r="A211" s="4" t="s">
        <v>11</v>
      </c>
      <c r="B211" s="61" t="s">
        <v>79</v>
      </c>
      <c r="C211" s="5" t="s">
        <v>383</v>
      </c>
      <c r="D211" s="4" t="s">
        <v>62</v>
      </c>
      <c r="E211" s="6" t="s">
        <v>232</v>
      </c>
      <c r="F211" s="216"/>
      <c r="G211" s="8">
        <f t="shared" ref="G211:G223" si="12">E211*F211</f>
        <v>0</v>
      </c>
      <c r="H211" s="68"/>
      <c r="I211" s="16"/>
      <c r="J211" s="69"/>
    </row>
    <row r="212" spans="1:10" ht="25.5" x14ac:dyDescent="0.2">
      <c r="A212" s="18" t="s">
        <v>12</v>
      </c>
      <c r="B212" s="4" t="s">
        <v>60</v>
      </c>
      <c r="C212" s="5" t="s">
        <v>178</v>
      </c>
      <c r="D212" s="18" t="s">
        <v>36</v>
      </c>
      <c r="E212" s="6" t="s">
        <v>382</v>
      </c>
      <c r="F212" s="217"/>
      <c r="G212" s="8">
        <f t="shared" si="12"/>
        <v>0</v>
      </c>
    </row>
    <row r="213" spans="1:10" x14ac:dyDescent="0.2">
      <c r="A213" s="18" t="s">
        <v>13</v>
      </c>
      <c r="B213" s="4" t="s">
        <v>344</v>
      </c>
      <c r="C213" s="5" t="s">
        <v>345</v>
      </c>
      <c r="D213" s="18" t="s">
        <v>49</v>
      </c>
      <c r="E213" s="6" t="s">
        <v>133</v>
      </c>
      <c r="F213" s="217"/>
      <c r="G213" s="8">
        <f t="shared" si="12"/>
        <v>0</v>
      </c>
    </row>
    <row r="214" spans="1:10" ht="25.5" x14ac:dyDescent="0.2">
      <c r="A214" s="18" t="s">
        <v>16</v>
      </c>
      <c r="B214" s="4" t="s">
        <v>346</v>
      </c>
      <c r="C214" s="5" t="s">
        <v>401</v>
      </c>
      <c r="D214" s="18" t="s">
        <v>49</v>
      </c>
      <c r="E214" s="6" t="s">
        <v>133</v>
      </c>
      <c r="F214" s="217"/>
      <c r="G214" s="8">
        <f t="shared" si="12"/>
        <v>0</v>
      </c>
    </row>
    <row r="215" spans="1:10" ht="25.5" x14ac:dyDescent="0.2">
      <c r="A215" s="18" t="s">
        <v>18</v>
      </c>
      <c r="B215" s="4" t="s">
        <v>130</v>
      </c>
      <c r="C215" s="5" t="s">
        <v>663</v>
      </c>
      <c r="D215" s="18" t="s">
        <v>49</v>
      </c>
      <c r="E215" s="6" t="s">
        <v>133</v>
      </c>
      <c r="F215" s="217"/>
      <c r="G215" s="8">
        <f t="shared" si="12"/>
        <v>0</v>
      </c>
    </row>
    <row r="216" spans="1:10" x14ac:dyDescent="0.2">
      <c r="B216" s="4"/>
      <c r="C216" s="5"/>
      <c r="E216" s="6"/>
      <c r="F216" s="229"/>
      <c r="G216" s="8"/>
    </row>
    <row r="217" spans="1:10" ht="38.25" x14ac:dyDescent="0.2">
      <c r="A217" s="18" t="s">
        <v>32</v>
      </c>
      <c r="B217" s="4" t="s">
        <v>347</v>
      </c>
      <c r="C217" s="5" t="s">
        <v>348</v>
      </c>
      <c r="D217" s="18" t="s">
        <v>36</v>
      </c>
      <c r="E217" s="6" t="s">
        <v>349</v>
      </c>
      <c r="F217" s="217"/>
      <c r="G217" s="8">
        <f t="shared" si="12"/>
        <v>0</v>
      </c>
    </row>
    <row r="218" spans="1:10" x14ac:dyDescent="0.2">
      <c r="A218" s="18" t="s">
        <v>34</v>
      </c>
      <c r="B218" s="4" t="s">
        <v>350</v>
      </c>
      <c r="C218" s="5" t="s">
        <v>126</v>
      </c>
      <c r="D218" s="18" t="s">
        <v>36</v>
      </c>
      <c r="E218" s="6" t="s">
        <v>349</v>
      </c>
      <c r="F218" s="217"/>
      <c r="G218" s="8">
        <f t="shared" si="12"/>
        <v>0</v>
      </c>
    </row>
    <row r="219" spans="1:10" s="12" customFormat="1" ht="25.5" x14ac:dyDescent="0.2">
      <c r="A219" s="18" t="s">
        <v>37</v>
      </c>
      <c r="B219" s="4" t="s">
        <v>81</v>
      </c>
      <c r="C219" s="5" t="s">
        <v>129</v>
      </c>
      <c r="D219" s="4" t="s">
        <v>36</v>
      </c>
      <c r="E219" s="6" t="s">
        <v>382</v>
      </c>
      <c r="F219" s="216"/>
      <c r="G219" s="8">
        <f t="shared" si="12"/>
        <v>0</v>
      </c>
      <c r="H219" s="3"/>
    </row>
    <row r="220" spans="1:10" ht="38.25" x14ac:dyDescent="0.2">
      <c r="A220" s="18" t="s">
        <v>38</v>
      </c>
      <c r="B220" s="4" t="s">
        <v>407</v>
      </c>
      <c r="C220" s="20" t="s">
        <v>408</v>
      </c>
      <c r="D220" s="4" t="s">
        <v>36</v>
      </c>
      <c r="E220" s="23" t="s">
        <v>384</v>
      </c>
      <c r="F220" s="215"/>
      <c r="G220" s="24">
        <f t="shared" si="12"/>
        <v>0</v>
      </c>
      <c r="H220" s="3"/>
      <c r="I220" s="16"/>
    </row>
    <row r="221" spans="1:10" ht="25.5" x14ac:dyDescent="0.2">
      <c r="A221" s="18" t="s">
        <v>39</v>
      </c>
      <c r="B221" s="4" t="s">
        <v>233</v>
      </c>
      <c r="C221" s="20" t="s">
        <v>406</v>
      </c>
      <c r="D221" s="4" t="s">
        <v>36</v>
      </c>
      <c r="E221" s="23" t="s">
        <v>234</v>
      </c>
      <c r="F221" s="215"/>
      <c r="G221" s="24">
        <f t="shared" si="12"/>
        <v>0</v>
      </c>
      <c r="H221" s="3"/>
      <c r="I221" s="16"/>
    </row>
    <row r="222" spans="1:10" s="12" customFormat="1" ht="38.25" x14ac:dyDescent="0.2">
      <c r="A222" s="18" t="s">
        <v>40</v>
      </c>
      <c r="B222" s="4" t="s">
        <v>0</v>
      </c>
      <c r="C222" s="5" t="s">
        <v>409</v>
      </c>
      <c r="D222" s="4" t="s">
        <v>33</v>
      </c>
      <c r="E222" s="6" t="s">
        <v>410</v>
      </c>
      <c r="F222" s="215"/>
      <c r="G222" s="8">
        <f t="shared" si="12"/>
        <v>0</v>
      </c>
      <c r="H222" s="3"/>
    </row>
    <row r="223" spans="1:10" s="12" customFormat="1" ht="25.5" x14ac:dyDescent="0.2">
      <c r="A223" s="18" t="s">
        <v>41</v>
      </c>
      <c r="B223" s="4" t="s">
        <v>82</v>
      </c>
      <c r="C223" s="5" t="s">
        <v>1</v>
      </c>
      <c r="D223" s="4" t="s">
        <v>33</v>
      </c>
      <c r="E223" s="6" t="s">
        <v>410</v>
      </c>
      <c r="F223" s="215"/>
      <c r="G223" s="8">
        <f t="shared" si="12"/>
        <v>0</v>
      </c>
      <c r="H223" s="3"/>
    </row>
    <row r="224" spans="1:10" s="12" customFormat="1" x14ac:dyDescent="0.2">
      <c r="A224" s="18" t="s">
        <v>42</v>
      </c>
      <c r="B224" s="61" t="s">
        <v>84</v>
      </c>
      <c r="C224" s="5" t="s">
        <v>101</v>
      </c>
      <c r="D224" s="4" t="s">
        <v>36</v>
      </c>
      <c r="E224" s="6" t="s">
        <v>382</v>
      </c>
      <c r="F224" s="215"/>
      <c r="G224" s="8">
        <f>E224*F224</f>
        <v>0</v>
      </c>
      <c r="H224" s="68"/>
      <c r="I224" s="16"/>
      <c r="J224" s="69"/>
    </row>
    <row r="225" spans="1:10" s="12" customFormat="1" ht="25.5" x14ac:dyDescent="0.2">
      <c r="A225" s="18" t="s">
        <v>43</v>
      </c>
      <c r="B225" s="61" t="s">
        <v>85</v>
      </c>
      <c r="C225" s="5" t="s">
        <v>385</v>
      </c>
      <c r="D225" s="4" t="s">
        <v>62</v>
      </c>
      <c r="E225" s="6" t="s">
        <v>386</v>
      </c>
      <c r="F225" s="215"/>
      <c r="G225" s="8">
        <f>E225*F225</f>
        <v>0</v>
      </c>
      <c r="H225" s="68"/>
      <c r="I225" s="16"/>
      <c r="J225" s="69"/>
    </row>
    <row r="226" spans="1:10" s="12" customFormat="1" x14ac:dyDescent="0.2">
      <c r="A226" s="18" t="s">
        <v>44</v>
      </c>
      <c r="B226" s="61" t="s">
        <v>86</v>
      </c>
      <c r="C226" s="5" t="s">
        <v>87</v>
      </c>
      <c r="D226" s="4" t="s">
        <v>36</v>
      </c>
      <c r="E226" s="6" t="s">
        <v>382</v>
      </c>
      <c r="F226" s="215"/>
      <c r="G226" s="8">
        <f>E226*F226</f>
        <v>0</v>
      </c>
      <c r="H226" s="68"/>
      <c r="I226" s="16"/>
      <c r="J226" s="69"/>
    </row>
    <row r="227" spans="1:10" s="15" customFormat="1" x14ac:dyDescent="0.2">
      <c r="A227" s="13"/>
      <c r="B227" s="13"/>
      <c r="C227" s="9"/>
      <c r="D227" s="13"/>
      <c r="E227" s="11"/>
      <c r="F227" s="78"/>
      <c r="G227" s="10"/>
      <c r="H227" s="14"/>
    </row>
    <row r="228" spans="1:10" s="12" customFormat="1" x14ac:dyDescent="0.2">
      <c r="A228" s="4"/>
      <c r="B228" s="4"/>
      <c r="C228" s="5" t="s">
        <v>20</v>
      </c>
      <c r="D228" s="4"/>
      <c r="E228" s="6"/>
      <c r="F228" s="76"/>
      <c r="G228" s="2">
        <f>SUM(G210:G226)</f>
        <v>0</v>
      </c>
      <c r="H228" s="3"/>
    </row>
    <row r="229" spans="1:10" s="12" customFormat="1" x14ac:dyDescent="0.2">
      <c r="A229" s="4"/>
      <c r="B229" s="4"/>
      <c r="C229" s="5"/>
      <c r="D229" s="4"/>
      <c r="E229" s="6"/>
      <c r="F229" s="76"/>
      <c r="G229" s="2"/>
      <c r="H229" s="3"/>
    </row>
    <row r="230" spans="1:10" x14ac:dyDescent="0.2">
      <c r="A230" s="18" t="s">
        <v>19</v>
      </c>
      <c r="B230" s="4"/>
      <c r="C230" s="5" t="s">
        <v>31</v>
      </c>
      <c r="E230" s="6"/>
      <c r="G230" s="8"/>
    </row>
    <row r="231" spans="1:10" x14ac:dyDescent="0.2">
      <c r="A231" s="57"/>
      <c r="B231" s="13"/>
      <c r="C231" s="9"/>
      <c r="E231" s="6"/>
      <c r="G231" s="8"/>
    </row>
    <row r="232" spans="1:10" ht="38.25" x14ac:dyDescent="0.2">
      <c r="A232" s="18" t="s">
        <v>10</v>
      </c>
      <c r="B232" s="4" t="s">
        <v>74</v>
      </c>
      <c r="C232" s="5" t="s">
        <v>303</v>
      </c>
      <c r="D232" s="18" t="s">
        <v>36</v>
      </c>
      <c r="E232" s="6" t="s">
        <v>304</v>
      </c>
      <c r="F232" s="218"/>
      <c r="G232" s="8">
        <f t="shared" ref="G232:G242" si="13">E232*F232</f>
        <v>0</v>
      </c>
    </row>
    <row r="233" spans="1:10" ht="25.5" x14ac:dyDescent="0.2">
      <c r="A233" s="18" t="s">
        <v>11</v>
      </c>
      <c r="B233" s="4" t="s">
        <v>107</v>
      </c>
      <c r="C233" s="5" t="s">
        <v>664</v>
      </c>
      <c r="D233" s="18" t="s">
        <v>51</v>
      </c>
      <c r="E233" s="6" t="s">
        <v>305</v>
      </c>
      <c r="F233" s="218"/>
      <c r="G233" s="8">
        <f t="shared" si="13"/>
        <v>0</v>
      </c>
    </row>
    <row r="234" spans="1:10" x14ac:dyDescent="0.2">
      <c r="A234" s="18" t="s">
        <v>12</v>
      </c>
      <c r="B234" s="4" t="s">
        <v>306</v>
      </c>
      <c r="C234" s="5" t="s">
        <v>307</v>
      </c>
      <c r="D234" s="18" t="s">
        <v>51</v>
      </c>
      <c r="E234" s="6" t="s">
        <v>308</v>
      </c>
      <c r="F234" s="218"/>
      <c r="G234" s="8">
        <f t="shared" si="13"/>
        <v>0</v>
      </c>
    </row>
    <row r="235" spans="1:10" ht="25.5" x14ac:dyDescent="0.2">
      <c r="A235" s="18" t="s">
        <v>13</v>
      </c>
      <c r="B235" s="4">
        <v>592173362</v>
      </c>
      <c r="C235" s="5" t="s">
        <v>309</v>
      </c>
      <c r="D235" s="18" t="s">
        <v>49</v>
      </c>
      <c r="E235" s="6" t="s">
        <v>310</v>
      </c>
      <c r="F235" s="218"/>
      <c r="G235" s="8">
        <f t="shared" si="13"/>
        <v>0</v>
      </c>
    </row>
    <row r="236" spans="1:10" ht="25.5" x14ac:dyDescent="0.2">
      <c r="A236" s="18" t="s">
        <v>16</v>
      </c>
      <c r="B236" s="4" t="s">
        <v>78</v>
      </c>
      <c r="C236" s="5" t="s">
        <v>311</v>
      </c>
      <c r="D236" s="18" t="s">
        <v>33</v>
      </c>
      <c r="E236" s="6" t="s">
        <v>312</v>
      </c>
      <c r="F236" s="218"/>
      <c r="G236" s="8">
        <f t="shared" si="13"/>
        <v>0</v>
      </c>
    </row>
    <row r="237" spans="1:10" ht="25.5" x14ac:dyDescent="0.2">
      <c r="A237" s="18" t="s">
        <v>18</v>
      </c>
      <c r="B237" s="4" t="s">
        <v>78</v>
      </c>
      <c r="C237" s="5" t="s">
        <v>313</v>
      </c>
      <c r="D237" s="18" t="s">
        <v>33</v>
      </c>
      <c r="E237" s="6" t="s">
        <v>314</v>
      </c>
      <c r="F237" s="218"/>
      <c r="G237" s="8">
        <f t="shared" ref="G237" si="14">E237*F237</f>
        <v>0</v>
      </c>
    </row>
    <row r="238" spans="1:10" ht="38.25" x14ac:dyDescent="0.2">
      <c r="A238" s="18" t="s">
        <v>19</v>
      </c>
      <c r="B238" s="4" t="s">
        <v>190</v>
      </c>
      <c r="C238" s="5" t="s">
        <v>315</v>
      </c>
      <c r="D238" s="18" t="s">
        <v>36</v>
      </c>
      <c r="E238" s="6" t="s">
        <v>316</v>
      </c>
      <c r="F238" s="217"/>
      <c r="G238" s="8">
        <f t="shared" si="13"/>
        <v>0</v>
      </c>
    </row>
    <row r="239" spans="1:10" ht="25.5" x14ac:dyDescent="0.2">
      <c r="A239" s="18" t="s">
        <v>32</v>
      </c>
      <c r="B239" s="4" t="s">
        <v>190</v>
      </c>
      <c r="C239" s="5" t="s">
        <v>317</v>
      </c>
      <c r="D239" s="18" t="s">
        <v>36</v>
      </c>
      <c r="E239" s="6" t="s">
        <v>136</v>
      </c>
      <c r="F239" s="217"/>
      <c r="G239" s="8">
        <f t="shared" si="13"/>
        <v>0</v>
      </c>
    </row>
    <row r="240" spans="1:10" ht="38.25" x14ac:dyDescent="0.2">
      <c r="A240" s="18" t="s">
        <v>34</v>
      </c>
      <c r="B240" s="4" t="s">
        <v>99</v>
      </c>
      <c r="C240" s="5" t="s">
        <v>666</v>
      </c>
      <c r="D240" s="18" t="s">
        <v>48</v>
      </c>
      <c r="E240" s="6" t="s">
        <v>50</v>
      </c>
      <c r="F240" s="217"/>
      <c r="G240" s="8">
        <f t="shared" si="13"/>
        <v>0</v>
      </c>
    </row>
    <row r="241" spans="1:9" x14ac:dyDescent="0.2">
      <c r="A241" s="18" t="s">
        <v>37</v>
      </c>
      <c r="B241" s="4" t="s">
        <v>99</v>
      </c>
      <c r="C241" s="5" t="s">
        <v>330</v>
      </c>
      <c r="D241" s="18" t="s">
        <v>49</v>
      </c>
      <c r="E241" s="6" t="s">
        <v>176</v>
      </c>
      <c r="F241" s="217"/>
      <c r="G241" s="8">
        <f t="shared" si="13"/>
        <v>0</v>
      </c>
    </row>
    <row r="242" spans="1:9" ht="25.5" x14ac:dyDescent="0.2">
      <c r="A242" s="18" t="s">
        <v>38</v>
      </c>
      <c r="B242" s="4" t="s">
        <v>110</v>
      </c>
      <c r="C242" s="5" t="s">
        <v>177</v>
      </c>
      <c r="D242" s="18" t="s">
        <v>112</v>
      </c>
      <c r="E242" s="6" t="s">
        <v>214</v>
      </c>
      <c r="F242" s="217"/>
      <c r="G242" s="8">
        <f t="shared" si="13"/>
        <v>0</v>
      </c>
      <c r="H242" s="3"/>
    </row>
    <row r="243" spans="1:9" s="21" customFormat="1" x14ac:dyDescent="0.2">
      <c r="A243" s="57"/>
      <c r="B243" s="13"/>
      <c r="C243" s="9"/>
      <c r="D243" s="57"/>
      <c r="E243" s="11"/>
      <c r="F243" s="81"/>
      <c r="G243" s="10"/>
      <c r="H243" s="58"/>
    </row>
    <row r="244" spans="1:9" x14ac:dyDescent="0.2">
      <c r="B244" s="4"/>
      <c r="C244" s="5" t="s">
        <v>20</v>
      </c>
      <c r="E244" s="6"/>
      <c r="G244" s="2">
        <f>SUM(G232:G243)</f>
        <v>0</v>
      </c>
    </row>
    <row r="245" spans="1:9" x14ac:dyDescent="0.2">
      <c r="B245" s="4"/>
      <c r="C245" s="5"/>
      <c r="E245" s="6"/>
      <c r="G245" s="2"/>
    </row>
    <row r="246" spans="1:9" ht="15" customHeight="1" x14ac:dyDescent="0.2">
      <c r="A246" s="18" t="s">
        <v>32</v>
      </c>
      <c r="B246" s="4"/>
      <c r="C246" s="5" t="s">
        <v>24</v>
      </c>
      <c r="E246" s="6"/>
      <c r="G246" s="8"/>
    </row>
    <row r="247" spans="1:9" x14ac:dyDescent="0.2">
      <c r="A247" s="57"/>
      <c r="B247" s="13"/>
      <c r="C247" s="9"/>
      <c r="E247" s="6"/>
      <c r="G247" s="8"/>
    </row>
    <row r="248" spans="1:9" x14ac:dyDescent="0.2">
      <c r="A248" s="18" t="s">
        <v>10</v>
      </c>
      <c r="B248" s="4" t="s">
        <v>92</v>
      </c>
      <c r="C248" s="5" t="s">
        <v>191</v>
      </c>
      <c r="D248" s="18" t="s">
        <v>15</v>
      </c>
      <c r="E248" s="219"/>
      <c r="G248" s="2">
        <f>SUM(G80:G85)*E248%</f>
        <v>0</v>
      </c>
    </row>
    <row r="249" spans="1:9" x14ac:dyDescent="0.2">
      <c r="B249" s="4"/>
      <c r="C249" s="5"/>
      <c r="E249" s="6"/>
      <c r="G249" s="2"/>
    </row>
    <row r="250" spans="1:9" x14ac:dyDescent="0.2">
      <c r="B250" s="4"/>
      <c r="C250" s="5"/>
      <c r="E250" s="6"/>
      <c r="G250" s="2"/>
    </row>
    <row r="251" spans="1:9" x14ac:dyDescent="0.2">
      <c r="B251" s="4"/>
      <c r="C251" s="5"/>
      <c r="E251" s="6"/>
      <c r="G251" s="2"/>
    </row>
    <row r="252" spans="1:9" ht="13.5" thickBot="1" x14ac:dyDescent="0.25">
      <c r="A252" s="59" t="s">
        <v>11</v>
      </c>
      <c r="B252" s="4"/>
      <c r="C252" s="25" t="s">
        <v>52</v>
      </c>
      <c r="E252" s="6"/>
      <c r="G252" s="8"/>
    </row>
    <row r="253" spans="1:9" x14ac:dyDescent="0.2">
      <c r="A253" s="60"/>
      <c r="B253" s="46"/>
      <c r="C253" s="26"/>
      <c r="E253" s="6"/>
      <c r="G253" s="8"/>
    </row>
    <row r="254" spans="1:9" x14ac:dyDescent="0.2">
      <c r="A254" s="18" t="s">
        <v>10</v>
      </c>
      <c r="B254" s="4"/>
      <c r="C254" s="5" t="s">
        <v>73</v>
      </c>
      <c r="E254" s="6"/>
      <c r="G254" s="8">
        <f>G280</f>
        <v>0</v>
      </c>
      <c r="H254" s="3"/>
      <c r="I254" s="16"/>
    </row>
    <row r="255" spans="1:9" x14ac:dyDescent="0.2">
      <c r="A255" s="18" t="s">
        <v>11</v>
      </c>
      <c r="B255" s="4"/>
      <c r="C255" s="5" t="s">
        <v>69</v>
      </c>
      <c r="E255" s="6"/>
      <c r="G255" s="8">
        <f>G305</f>
        <v>0</v>
      </c>
      <c r="H255" s="3"/>
      <c r="I255" s="16"/>
    </row>
    <row r="256" spans="1:9" x14ac:dyDescent="0.2">
      <c r="A256" s="18" t="s">
        <v>12</v>
      </c>
      <c r="B256" s="4"/>
      <c r="C256" s="5" t="s">
        <v>209</v>
      </c>
      <c r="E256" s="6"/>
      <c r="G256" s="8">
        <f>G321</f>
        <v>0</v>
      </c>
      <c r="H256" s="3"/>
      <c r="I256" s="16"/>
    </row>
    <row r="257" spans="1:8" s="21" customFormat="1" x14ac:dyDescent="0.2">
      <c r="A257" s="57"/>
      <c r="B257" s="13"/>
      <c r="C257" s="9"/>
      <c r="D257" s="57"/>
      <c r="E257" s="11"/>
      <c r="F257" s="81"/>
      <c r="G257" s="10"/>
      <c r="H257" s="58"/>
    </row>
    <row r="258" spans="1:8" x14ac:dyDescent="0.2">
      <c r="B258" s="4"/>
      <c r="C258" s="5" t="s">
        <v>20</v>
      </c>
      <c r="E258" s="6"/>
      <c r="G258" s="2">
        <f>SUM(G254:G257)</f>
        <v>0</v>
      </c>
    </row>
    <row r="259" spans="1:8" x14ac:dyDescent="0.2">
      <c r="B259" s="4"/>
      <c r="C259" s="5"/>
      <c r="E259" s="6"/>
      <c r="G259" s="2"/>
    </row>
    <row r="260" spans="1:8" x14ac:dyDescent="0.2">
      <c r="B260" s="4"/>
      <c r="C260" s="5"/>
      <c r="E260" s="6"/>
      <c r="G260" s="2"/>
    </row>
    <row r="261" spans="1:8" ht="14.25" customHeight="1" x14ac:dyDescent="0.2">
      <c r="A261" s="18" t="s">
        <v>10</v>
      </c>
      <c r="B261" s="4"/>
      <c r="C261" s="5" t="s">
        <v>73</v>
      </c>
      <c r="E261" s="6"/>
      <c r="G261" s="8"/>
    </row>
    <row r="262" spans="1:8" x14ac:dyDescent="0.2">
      <c r="A262" s="57"/>
      <c r="B262" s="13"/>
      <c r="C262" s="9"/>
      <c r="E262" s="6"/>
      <c r="G262" s="8"/>
    </row>
    <row r="263" spans="1:8" s="12" customFormat="1" ht="51" x14ac:dyDescent="0.2">
      <c r="A263" s="18" t="s">
        <v>10</v>
      </c>
      <c r="B263" s="90" t="s">
        <v>75</v>
      </c>
      <c r="C263" s="5" t="s">
        <v>665</v>
      </c>
      <c r="D263" s="4" t="s">
        <v>49</v>
      </c>
      <c r="E263" s="6" t="s">
        <v>22</v>
      </c>
      <c r="F263" s="216"/>
      <c r="G263" s="8">
        <f>E263*F263</f>
        <v>0</v>
      </c>
      <c r="H263" s="3"/>
    </row>
    <row r="264" spans="1:8" s="12" customFormat="1" ht="38.25" x14ac:dyDescent="0.2">
      <c r="A264" s="18" t="s">
        <v>11</v>
      </c>
      <c r="B264" s="90" t="s">
        <v>76</v>
      </c>
      <c r="C264" s="5" t="s">
        <v>667</v>
      </c>
      <c r="D264" s="18" t="s">
        <v>49</v>
      </c>
      <c r="E264" s="6" t="s">
        <v>168</v>
      </c>
      <c r="F264" s="217"/>
      <c r="G264" s="8">
        <f t="shared" ref="G264:G265" si="15">E264*F264</f>
        <v>0</v>
      </c>
      <c r="H264" s="3"/>
    </row>
    <row r="265" spans="1:8" s="12" customFormat="1" ht="38.25" x14ac:dyDescent="0.2">
      <c r="A265" s="18" t="s">
        <v>12</v>
      </c>
      <c r="B265" s="90" t="s">
        <v>160</v>
      </c>
      <c r="C265" s="5" t="s">
        <v>668</v>
      </c>
      <c r="D265" s="4" t="s">
        <v>49</v>
      </c>
      <c r="E265" s="6" t="s">
        <v>256</v>
      </c>
      <c r="F265" s="216"/>
      <c r="G265" s="8">
        <f t="shared" si="15"/>
        <v>0</v>
      </c>
      <c r="H265" s="3"/>
    </row>
    <row r="266" spans="1:8" ht="38.25" x14ac:dyDescent="0.2">
      <c r="A266" s="18" t="s">
        <v>13</v>
      </c>
      <c r="B266" s="90" t="s">
        <v>161</v>
      </c>
      <c r="C266" s="64" t="s">
        <v>255</v>
      </c>
      <c r="D266" s="18" t="s">
        <v>36</v>
      </c>
      <c r="E266" s="6" t="s">
        <v>163</v>
      </c>
      <c r="F266" s="217"/>
      <c r="G266" s="8">
        <f>E266*F266</f>
        <v>0</v>
      </c>
      <c r="H266" s="3"/>
    </row>
    <row r="267" spans="1:8" ht="38.25" x14ac:dyDescent="0.2">
      <c r="A267" s="18" t="s">
        <v>16</v>
      </c>
      <c r="B267" s="90" t="s">
        <v>192</v>
      </c>
      <c r="C267" s="64" t="s">
        <v>257</v>
      </c>
      <c r="D267" s="18" t="s">
        <v>48</v>
      </c>
      <c r="E267" s="62">
        <v>1</v>
      </c>
      <c r="F267" s="217"/>
      <c r="G267" s="8">
        <f t="shared" ref="G267:G276" si="16">E267*F267</f>
        <v>0</v>
      </c>
      <c r="H267" s="3"/>
    </row>
    <row r="268" spans="1:8" ht="38.25" x14ac:dyDescent="0.2">
      <c r="A268" s="18" t="s">
        <v>18</v>
      </c>
      <c r="B268" s="90" t="s">
        <v>258</v>
      </c>
      <c r="C268" s="64" t="s">
        <v>669</v>
      </c>
      <c r="D268" s="18" t="s">
        <v>48</v>
      </c>
      <c r="E268" s="6" t="s">
        <v>50</v>
      </c>
      <c r="F268" s="217"/>
      <c r="G268" s="8">
        <f t="shared" si="16"/>
        <v>0</v>
      </c>
      <c r="H268" s="3"/>
    </row>
    <row r="269" spans="1:8" ht="51" x14ac:dyDescent="0.2">
      <c r="A269" s="18" t="s">
        <v>19</v>
      </c>
      <c r="B269" s="90" t="s">
        <v>205</v>
      </c>
      <c r="C269" s="64" t="s">
        <v>703</v>
      </c>
      <c r="D269" s="18" t="s">
        <v>49</v>
      </c>
      <c r="E269" s="62">
        <v>1</v>
      </c>
      <c r="F269" s="217"/>
      <c r="G269" s="8">
        <f t="shared" si="16"/>
        <v>0</v>
      </c>
      <c r="H269" s="3"/>
    </row>
    <row r="270" spans="1:8" ht="38.25" x14ac:dyDescent="0.2">
      <c r="A270" s="18" t="s">
        <v>32</v>
      </c>
      <c r="B270" s="90" t="s">
        <v>206</v>
      </c>
      <c r="C270" s="64" t="s">
        <v>670</v>
      </c>
      <c r="D270" s="18" t="s">
        <v>49</v>
      </c>
      <c r="E270" s="62">
        <v>25</v>
      </c>
      <c r="F270" s="217"/>
      <c r="G270" s="8">
        <f t="shared" si="16"/>
        <v>0</v>
      </c>
      <c r="H270" s="3"/>
    </row>
    <row r="271" spans="1:8" ht="38.25" x14ac:dyDescent="0.2">
      <c r="A271" s="18" t="s">
        <v>34</v>
      </c>
      <c r="B271" s="90" t="s">
        <v>213</v>
      </c>
      <c r="C271" s="64" t="s">
        <v>425</v>
      </c>
      <c r="D271" s="18" t="s">
        <v>49</v>
      </c>
      <c r="E271" s="62">
        <v>8</v>
      </c>
      <c r="F271" s="217"/>
      <c r="G271" s="8">
        <f t="shared" si="16"/>
        <v>0</v>
      </c>
      <c r="H271" s="3"/>
    </row>
    <row r="272" spans="1:8" s="12" customFormat="1" ht="38.25" x14ac:dyDescent="0.2">
      <c r="A272" s="18" t="s">
        <v>37</v>
      </c>
      <c r="B272" s="90" t="s">
        <v>259</v>
      </c>
      <c r="C272" s="5" t="s">
        <v>253</v>
      </c>
      <c r="D272" s="4" t="s">
        <v>49</v>
      </c>
      <c r="E272" s="62">
        <v>1</v>
      </c>
      <c r="F272" s="216"/>
      <c r="G272" s="8">
        <f t="shared" ref="G272:G275" si="17">E272*F272</f>
        <v>0</v>
      </c>
      <c r="H272" s="3"/>
    </row>
    <row r="273" spans="1:10" ht="25.5" x14ac:dyDescent="0.2">
      <c r="A273" s="18" t="s">
        <v>38</v>
      </c>
      <c r="B273" s="90" t="s">
        <v>224</v>
      </c>
      <c r="C273" s="64" t="s">
        <v>254</v>
      </c>
      <c r="D273" s="18" t="s">
        <v>49</v>
      </c>
      <c r="E273" s="62">
        <v>1</v>
      </c>
      <c r="F273" s="217"/>
      <c r="G273" s="8">
        <f t="shared" si="17"/>
        <v>0</v>
      </c>
      <c r="H273" s="3"/>
    </row>
    <row r="274" spans="1:10" ht="38.25" x14ac:dyDescent="0.2">
      <c r="A274" s="18" t="s">
        <v>39</v>
      </c>
      <c r="B274" s="90" t="s">
        <v>260</v>
      </c>
      <c r="C274" s="5" t="s">
        <v>671</v>
      </c>
      <c r="D274" s="18" t="s">
        <v>49</v>
      </c>
      <c r="E274" s="62">
        <v>1</v>
      </c>
      <c r="F274" s="217"/>
      <c r="G274" s="8">
        <f t="shared" si="17"/>
        <v>0</v>
      </c>
      <c r="H274" s="3"/>
    </row>
    <row r="275" spans="1:10" ht="38.25" x14ac:dyDescent="0.2">
      <c r="A275" s="18" t="s">
        <v>40</v>
      </c>
      <c r="B275" s="90" t="s">
        <v>351</v>
      </c>
      <c r="C275" s="5" t="s">
        <v>373</v>
      </c>
      <c r="D275" s="18" t="s">
        <v>36</v>
      </c>
      <c r="E275" s="62">
        <v>11</v>
      </c>
      <c r="F275" s="217"/>
      <c r="G275" s="8">
        <f t="shared" si="17"/>
        <v>0</v>
      </c>
      <c r="H275" s="3"/>
    </row>
    <row r="276" spans="1:10" x14ac:dyDescent="0.2">
      <c r="A276" s="18" t="s">
        <v>41</v>
      </c>
      <c r="B276" s="90" t="s">
        <v>364</v>
      </c>
      <c r="C276" s="5" t="s">
        <v>95</v>
      </c>
      <c r="D276" s="18" t="s">
        <v>49</v>
      </c>
      <c r="E276" s="62">
        <v>1</v>
      </c>
      <c r="F276" s="217"/>
      <c r="G276" s="8">
        <f t="shared" si="16"/>
        <v>0</v>
      </c>
      <c r="H276" s="3"/>
    </row>
    <row r="277" spans="1:10" x14ac:dyDescent="0.2">
      <c r="B277" s="4"/>
      <c r="C277" s="5"/>
      <c r="E277" s="6"/>
      <c r="G277" s="10">
        <f>SUM(G263:G276)</f>
        <v>0</v>
      </c>
    </row>
    <row r="278" spans="1:10" x14ac:dyDescent="0.2">
      <c r="A278" s="18">
        <v>15</v>
      </c>
      <c r="B278" s="4" t="s">
        <v>61</v>
      </c>
      <c r="C278" s="5" t="s">
        <v>53</v>
      </c>
      <c r="D278" s="18" t="s">
        <v>15</v>
      </c>
      <c r="E278" s="219"/>
      <c r="G278" s="8">
        <f>G277*E278%</f>
        <v>0</v>
      </c>
    </row>
    <row r="279" spans="1:10" s="21" customFormat="1" x14ac:dyDescent="0.2">
      <c r="A279" s="57"/>
      <c r="B279" s="13"/>
      <c r="C279" s="9"/>
      <c r="D279" s="57"/>
      <c r="E279" s="11"/>
      <c r="F279" s="81"/>
      <c r="G279" s="10"/>
      <c r="H279" s="58"/>
    </row>
    <row r="280" spans="1:10" x14ac:dyDescent="0.2">
      <c r="B280" s="4"/>
      <c r="C280" s="5" t="s">
        <v>20</v>
      </c>
      <c r="E280" s="6"/>
      <c r="G280" s="2">
        <f>SUM(G277:G279)</f>
        <v>0</v>
      </c>
    </row>
    <row r="281" spans="1:10" x14ac:dyDescent="0.2">
      <c r="B281" s="4"/>
      <c r="C281" s="5"/>
      <c r="E281" s="6"/>
      <c r="G281" s="2"/>
    </row>
    <row r="282" spans="1:10" x14ac:dyDescent="0.2">
      <c r="A282" s="18" t="s">
        <v>11</v>
      </c>
      <c r="B282" s="4"/>
      <c r="C282" s="5" t="s">
        <v>69</v>
      </c>
      <c r="E282" s="6"/>
      <c r="G282" s="8"/>
    </row>
    <row r="283" spans="1:10" x14ac:dyDescent="0.2">
      <c r="A283" s="57"/>
      <c r="B283" s="13"/>
      <c r="C283" s="9"/>
      <c r="E283" s="6"/>
      <c r="G283" s="8"/>
    </row>
    <row r="284" spans="1:10" s="12" customFormat="1" ht="38.25" x14ac:dyDescent="0.2">
      <c r="A284" s="4" t="s">
        <v>10</v>
      </c>
      <c r="B284" s="4" t="s">
        <v>89</v>
      </c>
      <c r="C284" s="226" t="s">
        <v>672</v>
      </c>
      <c r="D284" s="4" t="s">
        <v>36</v>
      </c>
      <c r="E284" s="6" t="s">
        <v>235</v>
      </c>
      <c r="F284" s="220"/>
      <c r="G284" s="8">
        <f t="shared" ref="G284:G300" si="18">E284*F284</f>
        <v>0</v>
      </c>
      <c r="H284" s="3"/>
    </row>
    <row r="285" spans="1:10" s="12" customFormat="1" ht="51" x14ac:dyDescent="0.2">
      <c r="A285" s="4" t="s">
        <v>11</v>
      </c>
      <c r="B285" s="4" t="s">
        <v>90</v>
      </c>
      <c r="C285" s="5" t="s">
        <v>365</v>
      </c>
      <c r="D285" s="4" t="s">
        <v>51</v>
      </c>
      <c r="E285" s="6" t="s">
        <v>352</v>
      </c>
      <c r="F285" s="220"/>
      <c r="G285" s="8">
        <f t="shared" si="18"/>
        <v>0</v>
      </c>
      <c r="H285" s="17"/>
    </row>
    <row r="286" spans="1:10" x14ac:dyDescent="0.2">
      <c r="A286" s="4" t="s">
        <v>12</v>
      </c>
      <c r="B286" s="4" t="s">
        <v>124</v>
      </c>
      <c r="C286" s="5" t="s">
        <v>157</v>
      </c>
      <c r="D286" s="18" t="s">
        <v>48</v>
      </c>
      <c r="E286" s="6" t="s">
        <v>50</v>
      </c>
      <c r="F286" s="221"/>
      <c r="G286" s="8">
        <f t="shared" si="18"/>
        <v>0</v>
      </c>
    </row>
    <row r="287" spans="1:10" s="12" customFormat="1" ht="38.25" x14ac:dyDescent="0.2">
      <c r="A287" s="4" t="s">
        <v>13</v>
      </c>
      <c r="B287" s="4" t="s">
        <v>200</v>
      </c>
      <c r="C287" s="5" t="s">
        <v>673</v>
      </c>
      <c r="D287" s="4" t="s">
        <v>36</v>
      </c>
      <c r="E287" s="6" t="s">
        <v>236</v>
      </c>
      <c r="F287" s="220"/>
      <c r="G287" s="8">
        <f t="shared" si="18"/>
        <v>0</v>
      </c>
      <c r="H287" s="3"/>
    </row>
    <row r="288" spans="1:10" ht="38.25" x14ac:dyDescent="0.2">
      <c r="A288" s="4" t="s">
        <v>16</v>
      </c>
      <c r="B288" s="4" t="s">
        <v>207</v>
      </c>
      <c r="C288" s="89" t="s">
        <v>674</v>
      </c>
      <c r="D288" s="18" t="s">
        <v>36</v>
      </c>
      <c r="E288" s="6" t="s">
        <v>237</v>
      </c>
      <c r="F288" s="221"/>
      <c r="G288" s="8">
        <f t="shared" si="18"/>
        <v>0</v>
      </c>
      <c r="J288" s="19" t="s">
        <v>210</v>
      </c>
    </row>
    <row r="289" spans="1:8" x14ac:dyDescent="0.2">
      <c r="A289" s="4" t="s">
        <v>18</v>
      </c>
      <c r="B289" s="4" t="s">
        <v>193</v>
      </c>
      <c r="C289" s="89" t="s">
        <v>299</v>
      </c>
      <c r="D289" s="18" t="s">
        <v>36</v>
      </c>
      <c r="E289" s="6" t="s">
        <v>237</v>
      </c>
      <c r="F289" s="221"/>
      <c r="G289" s="8">
        <f t="shared" si="18"/>
        <v>0</v>
      </c>
    </row>
    <row r="290" spans="1:8" ht="51" x14ac:dyDescent="0.2">
      <c r="A290" s="4" t="s">
        <v>19</v>
      </c>
      <c r="B290" s="4" t="s">
        <v>158</v>
      </c>
      <c r="C290" s="89" t="s">
        <v>684</v>
      </c>
      <c r="D290" s="18" t="s">
        <v>49</v>
      </c>
      <c r="E290" s="6" t="s">
        <v>50</v>
      </c>
      <c r="F290" s="221"/>
      <c r="G290" s="8">
        <f t="shared" si="18"/>
        <v>0</v>
      </c>
    </row>
    <row r="291" spans="1:8" ht="25.5" customHeight="1" x14ac:dyDescent="0.2">
      <c r="A291" s="4" t="s">
        <v>32</v>
      </c>
      <c r="B291" s="4" t="s">
        <v>426</v>
      </c>
      <c r="C291" s="227" t="s">
        <v>675</v>
      </c>
      <c r="D291" s="18" t="s">
        <v>49</v>
      </c>
      <c r="E291" s="6" t="s">
        <v>50</v>
      </c>
      <c r="F291" s="221"/>
      <c r="G291" s="8">
        <f t="shared" si="18"/>
        <v>0</v>
      </c>
    </row>
    <row r="292" spans="1:8" ht="25.5" customHeight="1" x14ac:dyDescent="0.2">
      <c r="A292" s="4" t="s">
        <v>34</v>
      </c>
      <c r="B292" s="4" t="s">
        <v>427</v>
      </c>
      <c r="C292" s="89" t="s">
        <v>676</v>
      </c>
      <c r="D292" s="18" t="s">
        <v>49</v>
      </c>
      <c r="E292" s="6" t="s">
        <v>22</v>
      </c>
      <c r="F292" s="218"/>
      <c r="G292" s="8">
        <f t="shared" si="18"/>
        <v>0</v>
      </c>
    </row>
    <row r="293" spans="1:8" ht="25.5" customHeight="1" x14ac:dyDescent="0.2">
      <c r="A293" s="4" t="s">
        <v>37</v>
      </c>
      <c r="B293" s="4" t="s">
        <v>428</v>
      </c>
      <c r="C293" s="89" t="s">
        <v>677</v>
      </c>
      <c r="D293" s="18" t="s">
        <v>49</v>
      </c>
      <c r="E293" s="6" t="s">
        <v>22</v>
      </c>
      <c r="F293" s="218"/>
      <c r="G293" s="8">
        <f t="shared" si="18"/>
        <v>0</v>
      </c>
    </row>
    <row r="294" spans="1:8" ht="25.5" customHeight="1" x14ac:dyDescent="0.2">
      <c r="A294" s="4" t="s">
        <v>38</v>
      </c>
      <c r="B294" s="4" t="s">
        <v>429</v>
      </c>
      <c r="C294" s="89" t="s">
        <v>685</v>
      </c>
      <c r="D294" s="18" t="s">
        <v>49</v>
      </c>
      <c r="E294" s="6" t="s">
        <v>50</v>
      </c>
      <c r="F294" s="218"/>
      <c r="G294" s="8">
        <f t="shared" si="18"/>
        <v>0</v>
      </c>
    </row>
    <row r="295" spans="1:8" ht="25.5" customHeight="1" x14ac:dyDescent="0.2">
      <c r="A295" s="4" t="s">
        <v>39</v>
      </c>
      <c r="B295" s="4" t="s">
        <v>430</v>
      </c>
      <c r="C295" s="227" t="s">
        <v>678</v>
      </c>
      <c r="D295" s="18" t="s">
        <v>49</v>
      </c>
      <c r="E295" s="6" t="s">
        <v>50</v>
      </c>
      <c r="F295" s="218"/>
      <c r="G295" s="8">
        <f t="shared" si="18"/>
        <v>0</v>
      </c>
    </row>
    <row r="296" spans="1:8" ht="25.5" customHeight="1" x14ac:dyDescent="0.2">
      <c r="A296" s="4" t="s">
        <v>40</v>
      </c>
      <c r="B296" s="4" t="s">
        <v>431</v>
      </c>
      <c r="C296" s="227" t="s">
        <v>679</v>
      </c>
      <c r="D296" s="18" t="s">
        <v>49</v>
      </c>
      <c r="E296" s="6" t="s">
        <v>50</v>
      </c>
      <c r="F296" s="218"/>
      <c r="G296" s="8">
        <f t="shared" si="18"/>
        <v>0</v>
      </c>
    </row>
    <row r="297" spans="1:8" ht="25.5" customHeight="1" x14ac:dyDescent="0.2">
      <c r="A297" s="4" t="s">
        <v>41</v>
      </c>
      <c r="B297" s="4" t="s">
        <v>432</v>
      </c>
      <c r="C297" s="89" t="s">
        <v>680</v>
      </c>
      <c r="D297" s="18" t="s">
        <v>49</v>
      </c>
      <c r="E297" s="6" t="s">
        <v>50</v>
      </c>
      <c r="F297" s="218"/>
      <c r="G297" s="8">
        <f t="shared" si="18"/>
        <v>0</v>
      </c>
    </row>
    <row r="298" spans="1:8" ht="25.5" customHeight="1" x14ac:dyDescent="0.2">
      <c r="A298" s="4" t="s">
        <v>42</v>
      </c>
      <c r="B298" s="4" t="s">
        <v>433</v>
      </c>
      <c r="C298" s="89" t="s">
        <v>681</v>
      </c>
      <c r="D298" s="18" t="s">
        <v>49</v>
      </c>
      <c r="E298" s="6" t="s">
        <v>50</v>
      </c>
      <c r="F298" s="218"/>
      <c r="G298" s="8">
        <f t="shared" si="18"/>
        <v>0</v>
      </c>
    </row>
    <row r="299" spans="1:8" ht="25.5" customHeight="1" x14ac:dyDescent="0.2">
      <c r="A299" s="4" t="s">
        <v>43</v>
      </c>
      <c r="B299" s="4" t="s">
        <v>434</v>
      </c>
      <c r="C299" s="89" t="s">
        <v>682</v>
      </c>
      <c r="D299" s="18" t="s">
        <v>49</v>
      </c>
      <c r="E299" s="6" t="s">
        <v>50</v>
      </c>
      <c r="F299" s="218"/>
      <c r="G299" s="8">
        <f t="shared" si="18"/>
        <v>0</v>
      </c>
    </row>
    <row r="300" spans="1:8" ht="25.5" customHeight="1" x14ac:dyDescent="0.2">
      <c r="A300" s="4" t="s">
        <v>44</v>
      </c>
      <c r="B300" s="4" t="s">
        <v>435</v>
      </c>
      <c r="C300" s="89" t="s">
        <v>683</v>
      </c>
      <c r="D300" s="18" t="s">
        <v>49</v>
      </c>
      <c r="E300" s="6" t="s">
        <v>50</v>
      </c>
      <c r="F300" s="218"/>
      <c r="G300" s="8">
        <f t="shared" si="18"/>
        <v>0</v>
      </c>
    </row>
    <row r="301" spans="1:8" x14ac:dyDescent="0.2">
      <c r="A301" s="4" t="s">
        <v>45</v>
      </c>
      <c r="B301" s="4" t="s">
        <v>436</v>
      </c>
      <c r="C301" s="5" t="s">
        <v>366</v>
      </c>
      <c r="D301" s="18" t="s">
        <v>48</v>
      </c>
      <c r="E301" s="6" t="s">
        <v>50</v>
      </c>
      <c r="F301" s="218"/>
      <c r="G301" s="8">
        <f t="shared" ref="G301" si="19">E301*F301</f>
        <v>0</v>
      </c>
    </row>
    <row r="302" spans="1:8" x14ac:dyDescent="0.2">
      <c r="B302" s="4"/>
      <c r="C302" s="5"/>
      <c r="E302" s="6"/>
      <c r="G302" s="10">
        <f>SUM(G284:G301)</f>
        <v>0</v>
      </c>
    </row>
    <row r="303" spans="1:8" x14ac:dyDescent="0.2">
      <c r="A303" s="18" t="s">
        <v>46</v>
      </c>
      <c r="B303" s="4" t="s">
        <v>61</v>
      </c>
      <c r="C303" s="5" t="s">
        <v>53</v>
      </c>
      <c r="D303" s="18" t="s">
        <v>15</v>
      </c>
      <c r="E303" s="219"/>
      <c r="G303" s="8">
        <f>G302*E303%</f>
        <v>0</v>
      </c>
    </row>
    <row r="304" spans="1:8" s="21" customFormat="1" x14ac:dyDescent="0.2">
      <c r="A304" s="57"/>
      <c r="B304" s="13"/>
      <c r="C304" s="9"/>
      <c r="D304" s="57"/>
      <c r="E304" s="11"/>
      <c r="F304" s="81"/>
      <c r="G304" s="10"/>
      <c r="H304" s="58"/>
    </row>
    <row r="305" spans="1:8" x14ac:dyDescent="0.2">
      <c r="B305" s="4"/>
      <c r="C305" s="5" t="s">
        <v>20</v>
      </c>
      <c r="E305" s="6"/>
      <c r="G305" s="2">
        <f>SUM(G302:G304)</f>
        <v>0</v>
      </c>
    </row>
    <row r="306" spans="1:8" x14ac:dyDescent="0.2">
      <c r="B306" s="4"/>
      <c r="C306" s="5"/>
      <c r="E306" s="6"/>
      <c r="G306" s="2"/>
    </row>
    <row r="307" spans="1:8" x14ac:dyDescent="0.2">
      <c r="B307" s="4"/>
      <c r="C307" s="5"/>
      <c r="E307" s="6"/>
      <c r="G307" s="2"/>
    </row>
    <row r="308" spans="1:8" x14ac:dyDescent="0.2">
      <c r="A308" s="18" t="s">
        <v>12</v>
      </c>
      <c r="B308" s="4"/>
      <c r="C308" s="5" t="s">
        <v>209</v>
      </c>
      <c r="E308" s="6"/>
      <c r="F308" s="7"/>
      <c r="G308" s="8"/>
    </row>
    <row r="309" spans="1:8" x14ac:dyDescent="0.2">
      <c r="A309" s="57"/>
      <c r="B309" s="13"/>
      <c r="C309" s="9"/>
      <c r="E309" s="6"/>
      <c r="F309" s="7"/>
      <c r="G309" s="8"/>
    </row>
    <row r="310" spans="1:8" ht="38.25" x14ac:dyDescent="0.2">
      <c r="A310" s="18" t="s">
        <v>10</v>
      </c>
      <c r="B310" s="4" t="s">
        <v>238</v>
      </c>
      <c r="C310" s="5" t="s">
        <v>686</v>
      </c>
      <c r="D310" s="18" t="s">
        <v>49</v>
      </c>
      <c r="E310" s="62">
        <v>1</v>
      </c>
      <c r="F310" s="217"/>
      <c r="G310" s="8">
        <f t="shared" ref="G310:G316" si="20">E310*F310</f>
        <v>0</v>
      </c>
      <c r="H310" s="3"/>
    </row>
    <row r="311" spans="1:8" x14ac:dyDescent="0.2">
      <c r="A311" s="18" t="s">
        <v>11</v>
      </c>
      <c r="B311" s="4" t="s">
        <v>239</v>
      </c>
      <c r="C311" s="5" t="s">
        <v>248</v>
      </c>
      <c r="D311" s="18" t="s">
        <v>49</v>
      </c>
      <c r="E311" s="62">
        <v>1</v>
      </c>
      <c r="F311" s="217"/>
      <c r="G311" s="8">
        <f t="shared" si="20"/>
        <v>0</v>
      </c>
      <c r="H311" s="3"/>
    </row>
    <row r="312" spans="1:8" x14ac:dyDescent="0.2">
      <c r="A312" s="18" t="s">
        <v>12</v>
      </c>
      <c r="B312" s="4" t="s">
        <v>240</v>
      </c>
      <c r="C312" s="64" t="s">
        <v>249</v>
      </c>
      <c r="D312" s="18" t="s">
        <v>49</v>
      </c>
      <c r="E312" s="62">
        <v>2</v>
      </c>
      <c r="F312" s="217"/>
      <c r="G312" s="8">
        <f t="shared" si="20"/>
        <v>0</v>
      </c>
      <c r="H312" s="3"/>
    </row>
    <row r="313" spans="1:8" ht="25.5" x14ac:dyDescent="0.2">
      <c r="A313" s="18" t="s">
        <v>13</v>
      </c>
      <c r="B313" s="4" t="s">
        <v>241</v>
      </c>
      <c r="C313" s="64" t="s">
        <v>250</v>
      </c>
      <c r="D313" s="18" t="s">
        <v>49</v>
      </c>
      <c r="E313" s="62">
        <v>1</v>
      </c>
      <c r="F313" s="217"/>
      <c r="G313" s="8">
        <f t="shared" si="20"/>
        <v>0</v>
      </c>
      <c r="H313" s="3"/>
    </row>
    <row r="314" spans="1:8" x14ac:dyDescent="0.2">
      <c r="A314" s="18" t="s">
        <v>16</v>
      </c>
      <c r="B314" s="4" t="s">
        <v>242</v>
      </c>
      <c r="C314" s="64" t="s">
        <v>251</v>
      </c>
      <c r="D314" s="18" t="s">
        <v>49</v>
      </c>
      <c r="E314" s="62">
        <v>1</v>
      </c>
      <c r="F314" s="217"/>
      <c r="G314" s="8">
        <f t="shared" si="20"/>
        <v>0</v>
      </c>
      <c r="H314" s="3"/>
    </row>
    <row r="315" spans="1:8" x14ac:dyDescent="0.2">
      <c r="A315" s="18" t="s">
        <v>18</v>
      </c>
      <c r="B315" s="4" t="s">
        <v>243</v>
      </c>
      <c r="C315" s="64" t="s">
        <v>252</v>
      </c>
      <c r="D315" s="18" t="s">
        <v>49</v>
      </c>
      <c r="E315" s="62">
        <v>1</v>
      </c>
      <c r="F315" s="217"/>
      <c r="G315" s="8">
        <f t="shared" si="20"/>
        <v>0</v>
      </c>
      <c r="H315" s="3"/>
    </row>
    <row r="316" spans="1:8" x14ac:dyDescent="0.2">
      <c r="A316" s="18" t="s">
        <v>19</v>
      </c>
      <c r="B316" s="4" t="s">
        <v>244</v>
      </c>
      <c r="C316" s="64" t="s">
        <v>245</v>
      </c>
      <c r="D316" s="18" t="s">
        <v>49</v>
      </c>
      <c r="E316" s="62">
        <v>1</v>
      </c>
      <c r="F316" s="217"/>
      <c r="G316" s="8">
        <f t="shared" si="20"/>
        <v>0</v>
      </c>
      <c r="H316" s="3"/>
    </row>
    <row r="317" spans="1:8" x14ac:dyDescent="0.2">
      <c r="A317" s="18" t="s">
        <v>32</v>
      </c>
      <c r="B317" s="4" t="s">
        <v>246</v>
      </c>
      <c r="C317" s="5" t="s">
        <v>247</v>
      </c>
      <c r="D317" s="18" t="s">
        <v>49</v>
      </c>
      <c r="E317" s="62">
        <v>1</v>
      </c>
      <c r="F317" s="217"/>
      <c r="G317" s="8">
        <f>E317*F317</f>
        <v>0</v>
      </c>
      <c r="H317" s="3"/>
    </row>
    <row r="318" spans="1:8" x14ac:dyDescent="0.2">
      <c r="B318" s="4"/>
      <c r="C318" s="5"/>
      <c r="E318" s="6"/>
      <c r="F318" s="7"/>
      <c r="G318" s="10">
        <f>SUM(G310:G317)</f>
        <v>0</v>
      </c>
    </row>
    <row r="319" spans="1:8" x14ac:dyDescent="0.2">
      <c r="A319" s="18" t="s">
        <v>34</v>
      </c>
      <c r="B319" s="4" t="s">
        <v>159</v>
      </c>
      <c r="C319" s="5" t="s">
        <v>53</v>
      </c>
      <c r="D319" s="18" t="s">
        <v>15</v>
      </c>
      <c r="E319" s="219"/>
      <c r="F319" s="7"/>
      <c r="G319" s="8">
        <f>G318*E319%</f>
        <v>0</v>
      </c>
    </row>
    <row r="320" spans="1:8" s="21" customFormat="1" x14ac:dyDescent="0.2">
      <c r="A320" s="57"/>
      <c r="B320" s="13"/>
      <c r="C320" s="9"/>
      <c r="D320" s="57"/>
      <c r="E320" s="11"/>
      <c r="F320" s="82"/>
      <c r="G320" s="10"/>
      <c r="H320" s="58"/>
    </row>
    <row r="321" spans="1:14" x14ac:dyDescent="0.2">
      <c r="B321" s="4"/>
      <c r="C321" s="5" t="s">
        <v>20</v>
      </c>
      <c r="E321" s="6"/>
      <c r="F321" s="7"/>
      <c r="G321" s="2">
        <f>SUM(G318:G320)</f>
        <v>0</v>
      </c>
    </row>
    <row r="322" spans="1:14" x14ac:dyDescent="0.2">
      <c r="B322" s="4"/>
      <c r="C322" s="5"/>
      <c r="E322" s="6"/>
      <c r="F322" s="7"/>
      <c r="G322" s="2"/>
    </row>
    <row r="323" spans="1:14" x14ac:dyDescent="0.2">
      <c r="B323" s="4"/>
      <c r="C323" s="5"/>
      <c r="E323" s="6"/>
      <c r="F323" s="7"/>
      <c r="G323" s="2"/>
    </row>
    <row r="324" spans="1:14" ht="15.75" customHeight="1" thickBot="1" x14ac:dyDescent="0.25">
      <c r="A324" s="33" t="s">
        <v>12</v>
      </c>
      <c r="B324" s="4"/>
      <c r="C324" s="25" t="s">
        <v>447</v>
      </c>
      <c r="D324" s="4"/>
      <c r="E324" s="6"/>
      <c r="F324" s="76"/>
      <c r="G324" s="8"/>
      <c r="H324" s="3"/>
      <c r="I324" s="12"/>
      <c r="J324" s="3"/>
      <c r="K324" s="12"/>
      <c r="L324" s="12"/>
    </row>
    <row r="325" spans="1:14" s="12" customFormat="1" ht="16.5" customHeight="1" x14ac:dyDescent="0.2">
      <c r="A325" s="46"/>
      <c r="B325" s="46"/>
      <c r="C325" s="26"/>
      <c r="D325" s="4"/>
      <c r="E325" s="6"/>
      <c r="F325" s="76"/>
      <c r="G325" s="8"/>
      <c r="H325" s="3"/>
      <c r="J325" s="3"/>
      <c r="K325" s="73"/>
      <c r="L325" s="72"/>
    </row>
    <row r="326" spans="1:14" s="12" customFormat="1" x14ac:dyDescent="0.2">
      <c r="A326" s="4" t="s">
        <v>10</v>
      </c>
      <c r="B326" s="4"/>
      <c r="C326" s="5" t="s">
        <v>644</v>
      </c>
      <c r="D326" s="4" t="s">
        <v>48</v>
      </c>
      <c r="E326" s="6" t="s">
        <v>50</v>
      </c>
      <c r="F326" s="212">
        <f>SUM(vodovod!J30)</f>
        <v>0</v>
      </c>
      <c r="G326" s="95">
        <f t="shared" ref="G326" si="21">E326*F326</f>
        <v>0</v>
      </c>
      <c r="H326" s="3"/>
      <c r="J326" s="85"/>
      <c r="K326" s="87"/>
      <c r="L326" s="71"/>
      <c r="M326" s="16"/>
    </row>
    <row r="327" spans="1:14" x14ac:dyDescent="0.2">
      <c r="B327" s="4"/>
      <c r="C327" s="5"/>
      <c r="E327" s="6"/>
      <c r="F327" s="7"/>
      <c r="G327" s="8"/>
      <c r="H327" s="3"/>
      <c r="J327" s="23"/>
      <c r="K327" s="93"/>
      <c r="L327" s="94"/>
    </row>
    <row r="328" spans="1:14" x14ac:dyDescent="0.2">
      <c r="B328" s="4"/>
      <c r="C328" s="5"/>
      <c r="E328" s="6"/>
      <c r="F328" s="7"/>
      <c r="G328" s="8"/>
      <c r="H328" s="3"/>
      <c r="J328" s="23"/>
      <c r="K328" s="93"/>
      <c r="L328" s="94"/>
    </row>
    <row r="329" spans="1:14" ht="13.5" thickBot="1" x14ac:dyDescent="0.25">
      <c r="A329" s="33" t="s">
        <v>13</v>
      </c>
      <c r="B329" s="4"/>
      <c r="C329" s="25" t="s">
        <v>28</v>
      </c>
      <c r="D329" s="4"/>
      <c r="E329" s="6"/>
      <c r="F329" s="76"/>
      <c r="G329" s="8"/>
      <c r="H329" s="3"/>
      <c r="I329" s="12"/>
      <c r="J329" s="3"/>
      <c r="K329" s="12" t="s">
        <v>104</v>
      </c>
      <c r="L329" s="12"/>
    </row>
    <row r="330" spans="1:14" s="12" customFormat="1" ht="16.5" customHeight="1" x14ac:dyDescent="0.2">
      <c r="A330" s="46"/>
      <c r="B330" s="46"/>
      <c r="C330" s="26"/>
      <c r="D330" s="4"/>
      <c r="E330" s="6"/>
      <c r="F330" s="76"/>
      <c r="G330" s="8"/>
      <c r="H330" s="3"/>
      <c r="J330" s="3"/>
      <c r="K330" s="73"/>
      <c r="L330" s="72"/>
    </row>
    <row r="331" spans="1:14" s="12" customFormat="1" ht="25.5" x14ac:dyDescent="0.2">
      <c r="A331" s="4" t="s">
        <v>10</v>
      </c>
      <c r="B331" s="4" t="s">
        <v>125</v>
      </c>
      <c r="C331" s="5" t="s">
        <v>374</v>
      </c>
      <c r="D331" s="4" t="s">
        <v>36</v>
      </c>
      <c r="E331" s="6" t="s">
        <v>362</v>
      </c>
      <c r="F331" s="216"/>
      <c r="G331" s="8">
        <f t="shared" ref="G331:G369" si="22">E331*F331</f>
        <v>0</v>
      </c>
      <c r="H331" s="3"/>
      <c r="J331" s="85" t="s">
        <v>137</v>
      </c>
      <c r="K331" s="87">
        <f t="shared" ref="K331:K352" si="23">E331*J331</f>
        <v>10.8</v>
      </c>
      <c r="L331" s="71" t="s">
        <v>138</v>
      </c>
      <c r="M331" s="16"/>
    </row>
    <row r="332" spans="1:14" ht="25.5" x14ac:dyDescent="0.2">
      <c r="A332" s="4" t="s">
        <v>11</v>
      </c>
      <c r="B332" s="4" t="s">
        <v>125</v>
      </c>
      <c r="C332" s="5" t="s">
        <v>687</v>
      </c>
      <c r="D332" s="18" t="s">
        <v>36</v>
      </c>
      <c r="E332" s="6" t="s">
        <v>55</v>
      </c>
      <c r="F332" s="217"/>
      <c r="G332" s="8">
        <f t="shared" si="22"/>
        <v>0</v>
      </c>
      <c r="H332" s="3"/>
      <c r="J332" s="23" t="s">
        <v>139</v>
      </c>
      <c r="K332" s="86">
        <f t="shared" si="23"/>
        <v>0.55999999999999994</v>
      </c>
      <c r="L332" s="71" t="s">
        <v>175</v>
      </c>
    </row>
    <row r="333" spans="1:14" ht="25.5" x14ac:dyDescent="0.2">
      <c r="A333" s="4" t="s">
        <v>12</v>
      </c>
      <c r="B333" s="4" t="s">
        <v>109</v>
      </c>
      <c r="C333" s="64" t="s">
        <v>688</v>
      </c>
      <c r="D333" s="18" t="s">
        <v>51</v>
      </c>
      <c r="E333" s="62">
        <v>444.8</v>
      </c>
      <c r="F333" s="217"/>
      <c r="G333" s="8">
        <f t="shared" si="22"/>
        <v>0</v>
      </c>
      <c r="H333" s="3"/>
      <c r="J333" s="19">
        <v>0.22</v>
      </c>
      <c r="K333" s="87">
        <f t="shared" si="23"/>
        <v>97.856000000000009</v>
      </c>
      <c r="L333" s="12" t="s">
        <v>138</v>
      </c>
    </row>
    <row r="334" spans="1:14" ht="25.5" x14ac:dyDescent="0.2">
      <c r="A334" s="4" t="s">
        <v>13</v>
      </c>
      <c r="B334" s="4" t="s">
        <v>99</v>
      </c>
      <c r="C334" s="64" t="s">
        <v>690</v>
      </c>
      <c r="D334" s="18" t="s">
        <v>51</v>
      </c>
      <c r="E334" s="62">
        <v>22.5</v>
      </c>
      <c r="F334" s="217"/>
      <c r="G334" s="8">
        <f>E334*F334</f>
        <v>0</v>
      </c>
      <c r="H334" s="3"/>
      <c r="J334" s="19">
        <v>1.6E-2</v>
      </c>
      <c r="K334" s="88">
        <f>E334*J334</f>
        <v>0.36</v>
      </c>
      <c r="L334" s="12" t="s">
        <v>225</v>
      </c>
    </row>
    <row r="335" spans="1:14" ht="25.5" x14ac:dyDescent="0.2">
      <c r="A335" s="4" t="s">
        <v>16</v>
      </c>
      <c r="B335" s="4" t="s">
        <v>99</v>
      </c>
      <c r="C335" s="64" t="s">
        <v>689</v>
      </c>
      <c r="D335" s="18" t="s">
        <v>36</v>
      </c>
      <c r="E335" s="62">
        <v>1137.0999999999999</v>
      </c>
      <c r="F335" s="217"/>
      <c r="G335" s="8">
        <f t="shared" si="22"/>
        <v>0</v>
      </c>
      <c r="H335" s="3"/>
      <c r="J335" s="19">
        <v>0.01</v>
      </c>
      <c r="K335" s="88">
        <f t="shared" si="23"/>
        <v>11.370999999999999</v>
      </c>
      <c r="L335" s="12" t="s">
        <v>143</v>
      </c>
    </row>
    <row r="336" spans="1:14" ht="25.5" x14ac:dyDescent="0.2">
      <c r="A336" s="4" t="s">
        <v>18</v>
      </c>
      <c r="B336" s="4" t="s">
        <v>140</v>
      </c>
      <c r="C336" s="64" t="s">
        <v>141</v>
      </c>
      <c r="D336" s="18" t="s">
        <v>36</v>
      </c>
      <c r="E336" s="62">
        <v>48</v>
      </c>
      <c r="F336" s="217"/>
      <c r="G336" s="8">
        <f t="shared" si="22"/>
        <v>0</v>
      </c>
      <c r="H336" s="3"/>
      <c r="J336" s="19">
        <v>0.33</v>
      </c>
      <c r="K336" s="88">
        <f t="shared" si="23"/>
        <v>15.84</v>
      </c>
      <c r="L336" s="12" t="s">
        <v>108</v>
      </c>
      <c r="N336" s="88"/>
    </row>
    <row r="337" spans="1:15" s="12" customFormat="1" ht="25.5" x14ac:dyDescent="0.2">
      <c r="A337" s="4" t="s">
        <v>19</v>
      </c>
      <c r="B337" s="4" t="s">
        <v>173</v>
      </c>
      <c r="C337" s="5" t="s">
        <v>208</v>
      </c>
      <c r="D337" s="4" t="s">
        <v>36</v>
      </c>
      <c r="E337" s="6" t="s">
        <v>353</v>
      </c>
      <c r="F337" s="216"/>
      <c r="G337" s="8">
        <f t="shared" si="22"/>
        <v>0</v>
      </c>
      <c r="H337" s="3"/>
      <c r="J337" s="85" t="s">
        <v>194</v>
      </c>
      <c r="K337" s="86">
        <f t="shared" si="23"/>
        <v>16.368000000000002</v>
      </c>
      <c r="L337" s="71" t="s">
        <v>108</v>
      </c>
      <c r="M337" s="16"/>
      <c r="N337" s="86"/>
    </row>
    <row r="338" spans="1:15" x14ac:dyDescent="0.2">
      <c r="A338" s="4" t="s">
        <v>32</v>
      </c>
      <c r="B338" s="91" t="s">
        <v>195</v>
      </c>
      <c r="C338" s="92" t="s">
        <v>196</v>
      </c>
      <c r="D338" s="18" t="s">
        <v>36</v>
      </c>
      <c r="E338" s="6" t="s">
        <v>353</v>
      </c>
      <c r="F338" s="217"/>
      <c r="G338" s="8">
        <f t="shared" si="22"/>
        <v>0</v>
      </c>
      <c r="H338" s="3"/>
      <c r="J338" s="23" t="s">
        <v>197</v>
      </c>
      <c r="K338" s="86">
        <f t="shared" si="23"/>
        <v>5.4560000000000004</v>
      </c>
      <c r="L338" s="71" t="s">
        <v>108</v>
      </c>
      <c r="N338" s="86"/>
    </row>
    <row r="339" spans="1:15" ht="38.25" x14ac:dyDescent="0.2">
      <c r="A339" s="4" t="s">
        <v>34</v>
      </c>
      <c r="B339" s="4" t="s">
        <v>212</v>
      </c>
      <c r="C339" s="64" t="s">
        <v>354</v>
      </c>
      <c r="D339" s="18" t="s">
        <v>36</v>
      </c>
      <c r="E339" s="62">
        <v>1132.3</v>
      </c>
      <c r="F339" s="217"/>
      <c r="G339" s="8">
        <f t="shared" si="22"/>
        <v>0</v>
      </c>
      <c r="H339" s="3"/>
      <c r="J339" s="19">
        <v>0.44</v>
      </c>
      <c r="K339" s="88">
        <f t="shared" si="23"/>
        <v>498.21199999999999</v>
      </c>
      <c r="L339" s="12" t="s">
        <v>108</v>
      </c>
      <c r="N339" s="88"/>
    </row>
    <row r="340" spans="1:15" ht="25.5" x14ac:dyDescent="0.2">
      <c r="A340" s="4" t="s">
        <v>37</v>
      </c>
      <c r="B340" s="4" t="s">
        <v>609</v>
      </c>
      <c r="C340" s="64" t="s">
        <v>614</v>
      </c>
      <c r="D340" s="18" t="s">
        <v>36</v>
      </c>
      <c r="E340" s="62">
        <v>1132.3</v>
      </c>
      <c r="F340" s="217"/>
      <c r="G340" s="8">
        <f t="shared" si="22"/>
        <v>0</v>
      </c>
      <c r="H340" s="3"/>
      <c r="J340" s="19">
        <v>0.19800000000000001</v>
      </c>
      <c r="K340" s="88">
        <f t="shared" si="23"/>
        <v>224.19540000000001</v>
      </c>
      <c r="L340" s="12" t="s">
        <v>144</v>
      </c>
    </row>
    <row r="341" spans="1:15" x14ac:dyDescent="0.2">
      <c r="A341" s="4" t="s">
        <v>38</v>
      </c>
      <c r="B341" s="4" t="s">
        <v>608</v>
      </c>
      <c r="C341" s="64" t="s">
        <v>615</v>
      </c>
      <c r="D341" s="18" t="s">
        <v>36</v>
      </c>
      <c r="E341" s="62">
        <v>320</v>
      </c>
      <c r="F341" s="217"/>
      <c r="G341" s="8">
        <f t="shared" si="22"/>
        <v>0</v>
      </c>
      <c r="H341" s="3"/>
      <c r="J341" s="19">
        <v>0.50600000000000001</v>
      </c>
      <c r="K341" s="88">
        <f t="shared" si="23"/>
        <v>161.92000000000002</v>
      </c>
      <c r="L341" s="12" t="s">
        <v>144</v>
      </c>
    </row>
    <row r="342" spans="1:15" ht="25.5" x14ac:dyDescent="0.2">
      <c r="A342" s="4" t="s">
        <v>39</v>
      </c>
      <c r="B342" s="4" t="s">
        <v>610</v>
      </c>
      <c r="C342" s="64" t="s">
        <v>611</v>
      </c>
      <c r="D342" s="18" t="s">
        <v>36</v>
      </c>
      <c r="E342" s="62">
        <v>320</v>
      </c>
      <c r="F342" s="217"/>
      <c r="G342" s="8">
        <f t="shared" si="22"/>
        <v>0</v>
      </c>
      <c r="H342" s="3"/>
      <c r="J342" s="19">
        <v>0.24199999999999999</v>
      </c>
      <c r="K342" s="88">
        <f t="shared" si="23"/>
        <v>77.44</v>
      </c>
      <c r="L342" s="12" t="s">
        <v>108</v>
      </c>
    </row>
    <row r="343" spans="1:15" x14ac:dyDescent="0.2">
      <c r="A343" s="4" t="s">
        <v>40</v>
      </c>
      <c r="B343" s="4" t="s">
        <v>612</v>
      </c>
      <c r="C343" s="64" t="s">
        <v>613</v>
      </c>
      <c r="D343" s="18" t="s">
        <v>36</v>
      </c>
      <c r="E343" s="62">
        <v>1132.3</v>
      </c>
      <c r="F343" s="217"/>
      <c r="G343" s="8">
        <f t="shared" si="22"/>
        <v>0</v>
      </c>
      <c r="H343" s="3"/>
      <c r="J343" s="19">
        <v>0.59399999999999997</v>
      </c>
      <c r="K343" s="88">
        <f t="shared" si="23"/>
        <v>672.58619999999996</v>
      </c>
      <c r="L343" s="12" t="s">
        <v>108</v>
      </c>
    </row>
    <row r="344" spans="1:15" ht="25.5" x14ac:dyDescent="0.2">
      <c r="A344" s="4" t="s">
        <v>41</v>
      </c>
      <c r="B344" s="4" t="s">
        <v>616</v>
      </c>
      <c r="C344" s="64" t="s">
        <v>617</v>
      </c>
      <c r="D344" s="18" t="s">
        <v>33</v>
      </c>
      <c r="E344" s="62">
        <v>135.9</v>
      </c>
      <c r="F344" s="217"/>
      <c r="G344" s="8">
        <f t="shared" si="22"/>
        <v>0</v>
      </c>
      <c r="H344" s="3"/>
      <c r="J344" s="19">
        <v>1.4</v>
      </c>
      <c r="K344" s="88">
        <f t="shared" si="23"/>
        <v>190.26</v>
      </c>
      <c r="L344" s="12" t="s">
        <v>618</v>
      </c>
    </row>
    <row r="345" spans="1:15" ht="25.5" x14ac:dyDescent="0.2">
      <c r="A345" s="4" t="s">
        <v>42</v>
      </c>
      <c r="B345" s="4" t="s">
        <v>619</v>
      </c>
      <c r="C345" s="64" t="s">
        <v>620</v>
      </c>
      <c r="D345" s="18" t="s">
        <v>33</v>
      </c>
      <c r="E345" s="62">
        <v>64</v>
      </c>
      <c r="F345" s="217"/>
      <c r="G345" s="8">
        <f t="shared" si="22"/>
        <v>0</v>
      </c>
      <c r="H345" s="3"/>
      <c r="J345" s="19">
        <v>1.4</v>
      </c>
      <c r="K345" s="87">
        <f t="shared" si="23"/>
        <v>89.6</v>
      </c>
      <c r="L345" s="12" t="s">
        <v>618</v>
      </c>
      <c r="O345" s="93"/>
    </row>
    <row r="346" spans="1:15" ht="25.5" x14ac:dyDescent="0.2">
      <c r="A346" s="4" t="s">
        <v>43</v>
      </c>
      <c r="B346" s="4" t="s">
        <v>142</v>
      </c>
      <c r="C346" s="64" t="s">
        <v>363</v>
      </c>
      <c r="D346" s="18" t="s">
        <v>33</v>
      </c>
      <c r="E346" s="62">
        <v>2.4</v>
      </c>
      <c r="F346" s="217"/>
      <c r="G346" s="8">
        <f t="shared" si="22"/>
        <v>0</v>
      </c>
      <c r="H346" s="3"/>
      <c r="J346" s="19">
        <v>2</v>
      </c>
      <c r="K346" s="87">
        <f t="shared" si="23"/>
        <v>4.8</v>
      </c>
      <c r="L346" s="12" t="s">
        <v>198</v>
      </c>
    </row>
    <row r="347" spans="1:15" x14ac:dyDescent="0.2">
      <c r="A347" s="4" t="s">
        <v>44</v>
      </c>
      <c r="B347" s="4" t="s">
        <v>99</v>
      </c>
      <c r="C347" s="64" t="s">
        <v>367</v>
      </c>
      <c r="D347" s="18" t="s">
        <v>49</v>
      </c>
      <c r="E347" s="62">
        <v>11</v>
      </c>
      <c r="F347" s="217"/>
      <c r="G347" s="8">
        <f t="shared" si="22"/>
        <v>0</v>
      </c>
      <c r="H347" s="3"/>
      <c r="J347" s="19">
        <v>1.7999999999999999E-2</v>
      </c>
      <c r="K347" s="88">
        <f t="shared" si="23"/>
        <v>0.19799999999999998</v>
      </c>
      <c r="L347" s="12" t="s">
        <v>225</v>
      </c>
    </row>
    <row r="348" spans="1:15" ht="25.5" x14ac:dyDescent="0.2">
      <c r="A348" s="4" t="s">
        <v>45</v>
      </c>
      <c r="B348" s="4" t="s">
        <v>369</v>
      </c>
      <c r="C348" s="64" t="s">
        <v>368</v>
      </c>
      <c r="D348" s="18" t="s">
        <v>51</v>
      </c>
      <c r="E348" s="62">
        <v>248</v>
      </c>
      <c r="F348" s="217"/>
      <c r="G348" s="8">
        <f t="shared" si="22"/>
        <v>0</v>
      </c>
      <c r="H348" s="3"/>
      <c r="J348" s="19">
        <v>0.184</v>
      </c>
      <c r="K348" s="88">
        <f t="shared" si="23"/>
        <v>45.631999999999998</v>
      </c>
      <c r="L348" s="12" t="s">
        <v>138</v>
      </c>
    </row>
    <row r="349" spans="1:15" ht="25.5" x14ac:dyDescent="0.2">
      <c r="A349" s="4" t="s">
        <v>46</v>
      </c>
      <c r="B349" s="4" t="s">
        <v>142</v>
      </c>
      <c r="C349" s="64" t="s">
        <v>370</v>
      </c>
      <c r="D349" s="18" t="s">
        <v>33</v>
      </c>
      <c r="E349" s="62">
        <v>0.7</v>
      </c>
      <c r="F349" s="217"/>
      <c r="G349" s="8">
        <f t="shared" si="22"/>
        <v>0</v>
      </c>
      <c r="H349" s="3"/>
      <c r="J349" s="19">
        <v>2</v>
      </c>
      <c r="K349" s="88">
        <f t="shared" si="23"/>
        <v>1.4</v>
      </c>
      <c r="L349" s="12" t="s">
        <v>138</v>
      </c>
    </row>
    <row r="350" spans="1:15" ht="25.5" x14ac:dyDescent="0.2">
      <c r="A350" s="4" t="s">
        <v>47</v>
      </c>
      <c r="B350" s="4" t="s">
        <v>371</v>
      </c>
      <c r="C350" s="64" t="s">
        <v>372</v>
      </c>
      <c r="D350" s="18" t="s">
        <v>33</v>
      </c>
      <c r="E350" s="62">
        <v>2</v>
      </c>
      <c r="F350" s="217"/>
      <c r="G350" s="8">
        <f t="shared" si="22"/>
        <v>0</v>
      </c>
      <c r="H350" s="3"/>
      <c r="J350" s="19">
        <v>2.4</v>
      </c>
      <c r="K350" s="88">
        <f t="shared" si="23"/>
        <v>4.8</v>
      </c>
      <c r="L350" s="12" t="s">
        <v>138</v>
      </c>
    </row>
    <row r="351" spans="1:15" ht="25.5" x14ac:dyDescent="0.2">
      <c r="A351" s="4" t="s">
        <v>114</v>
      </c>
      <c r="B351" s="4" t="s">
        <v>174</v>
      </c>
      <c r="C351" s="64" t="s">
        <v>691</v>
      </c>
      <c r="D351" s="18" t="s">
        <v>49</v>
      </c>
      <c r="E351" s="62">
        <v>1</v>
      </c>
      <c r="F351" s="217"/>
      <c r="G351" s="8">
        <f t="shared" si="22"/>
        <v>0</v>
      </c>
      <c r="H351" s="3"/>
      <c r="J351" s="19">
        <v>2.5</v>
      </c>
      <c r="K351" s="88">
        <f t="shared" si="23"/>
        <v>2.5</v>
      </c>
      <c r="L351" s="12" t="s">
        <v>225</v>
      </c>
    </row>
    <row r="352" spans="1:15" x14ac:dyDescent="0.2">
      <c r="A352" s="4" t="s">
        <v>145</v>
      </c>
      <c r="B352" s="4" t="s">
        <v>174</v>
      </c>
      <c r="C352" s="64" t="s">
        <v>380</v>
      </c>
      <c r="D352" s="18" t="s">
        <v>49</v>
      </c>
      <c r="E352" s="62">
        <v>1</v>
      </c>
      <c r="F352" s="217"/>
      <c r="G352" s="8">
        <f t="shared" si="22"/>
        <v>0</v>
      </c>
      <c r="H352" s="3"/>
      <c r="J352" s="19">
        <v>3.5000000000000003E-2</v>
      </c>
      <c r="K352" s="88">
        <f t="shared" si="23"/>
        <v>3.5000000000000003E-2</v>
      </c>
      <c r="L352" s="12" t="s">
        <v>225</v>
      </c>
    </row>
    <row r="353" spans="1:14" x14ac:dyDescent="0.2">
      <c r="A353" s="4" t="s">
        <v>147</v>
      </c>
      <c r="B353" s="4" t="s">
        <v>110</v>
      </c>
      <c r="C353" s="5" t="s">
        <v>111</v>
      </c>
      <c r="D353" s="18" t="s">
        <v>112</v>
      </c>
      <c r="E353" s="62">
        <v>40</v>
      </c>
      <c r="F353" s="217"/>
      <c r="G353" s="8">
        <f t="shared" si="22"/>
        <v>0</v>
      </c>
      <c r="H353" s="3"/>
      <c r="J353" s="19">
        <v>5.0000000000000001E-3</v>
      </c>
      <c r="K353" s="86">
        <f>E353*J353</f>
        <v>0.2</v>
      </c>
      <c r="L353" s="12" t="s">
        <v>225</v>
      </c>
    </row>
    <row r="354" spans="1:14" x14ac:dyDescent="0.2">
      <c r="A354" s="4"/>
      <c r="B354" s="4"/>
      <c r="C354" s="5"/>
      <c r="E354" s="62"/>
      <c r="F354" s="7"/>
      <c r="G354" s="8"/>
      <c r="H354" s="3"/>
      <c r="K354" s="86"/>
      <c r="L354" s="12"/>
      <c r="N354" s="93"/>
    </row>
    <row r="355" spans="1:14" s="12" customFormat="1" ht="63.75" x14ac:dyDescent="0.2">
      <c r="A355" s="4" t="s">
        <v>148</v>
      </c>
      <c r="B355" s="4" t="s">
        <v>116</v>
      </c>
      <c r="C355" s="5" t="s">
        <v>692</v>
      </c>
      <c r="D355" s="4" t="s">
        <v>71</v>
      </c>
      <c r="E355" s="6" t="s">
        <v>641</v>
      </c>
      <c r="F355" s="216"/>
      <c r="G355" s="8">
        <f t="shared" si="22"/>
        <v>0</v>
      </c>
      <c r="H355" s="3"/>
      <c r="J355" s="84"/>
      <c r="K355" s="72">
        <f>SUM(K331:K353)</f>
        <v>2132.3896</v>
      </c>
      <c r="L355" s="71"/>
    </row>
    <row r="356" spans="1:14" s="12" customFormat="1" x14ac:dyDescent="0.2">
      <c r="A356" s="4" t="s">
        <v>149</v>
      </c>
      <c r="B356" s="4" t="s">
        <v>117</v>
      </c>
      <c r="C356" s="5" t="s">
        <v>642</v>
      </c>
      <c r="D356" s="4" t="s">
        <v>71</v>
      </c>
      <c r="E356" s="6" t="s">
        <v>643</v>
      </c>
      <c r="F356" s="216"/>
      <c r="G356" s="8">
        <f t="shared" si="22"/>
        <v>0</v>
      </c>
      <c r="H356" s="3"/>
      <c r="J356" s="84"/>
      <c r="K356" s="72"/>
      <c r="L356" s="71"/>
    </row>
    <row r="357" spans="1:14" s="12" customFormat="1" ht="25.5" x14ac:dyDescent="0.2">
      <c r="A357" s="4" t="s">
        <v>150</v>
      </c>
      <c r="B357" s="4" t="s">
        <v>113</v>
      </c>
      <c r="C357" s="5" t="s">
        <v>695</v>
      </c>
      <c r="D357" s="4" t="s">
        <v>71</v>
      </c>
      <c r="E357" s="6" t="s">
        <v>641</v>
      </c>
      <c r="F357" s="216"/>
      <c r="G357" s="8">
        <f t="shared" si="22"/>
        <v>0</v>
      </c>
      <c r="H357" s="3"/>
      <c r="J357" s="3"/>
      <c r="K357" s="71"/>
      <c r="L357" s="71"/>
    </row>
    <row r="358" spans="1:14" s="12" customFormat="1" ht="38.25" x14ac:dyDescent="0.2">
      <c r="A358" s="4" t="s">
        <v>151</v>
      </c>
      <c r="B358" s="4" t="s">
        <v>116</v>
      </c>
      <c r="C358" s="5" t="s">
        <v>693</v>
      </c>
      <c r="D358" s="4" t="s">
        <v>71</v>
      </c>
      <c r="E358" s="6" t="s">
        <v>634</v>
      </c>
      <c r="F358" s="216"/>
      <c r="G358" s="8">
        <f t="shared" si="22"/>
        <v>0</v>
      </c>
      <c r="H358" s="3"/>
      <c r="J358" s="84"/>
      <c r="K358" s="72"/>
      <c r="L358" s="71"/>
    </row>
    <row r="359" spans="1:14" s="12" customFormat="1" x14ac:dyDescent="0.2">
      <c r="A359" s="4" t="s">
        <v>152</v>
      </c>
      <c r="B359" s="4" t="s">
        <v>117</v>
      </c>
      <c r="C359" s="5" t="s">
        <v>635</v>
      </c>
      <c r="D359" s="4" t="s">
        <v>71</v>
      </c>
      <c r="E359" s="6" t="s">
        <v>636</v>
      </c>
      <c r="F359" s="216"/>
      <c r="G359" s="8">
        <f t="shared" si="22"/>
        <v>0</v>
      </c>
      <c r="H359" s="3"/>
      <c r="J359" s="84"/>
      <c r="K359" s="72"/>
      <c r="L359" s="71"/>
    </row>
    <row r="360" spans="1:14" s="12" customFormat="1" ht="25.5" x14ac:dyDescent="0.2">
      <c r="A360" s="4" t="s">
        <v>153</v>
      </c>
      <c r="B360" s="4" t="s">
        <v>118</v>
      </c>
      <c r="C360" s="5" t="s">
        <v>696</v>
      </c>
      <c r="D360" s="4" t="s">
        <v>71</v>
      </c>
      <c r="E360" s="6" t="s">
        <v>634</v>
      </c>
      <c r="F360" s="216"/>
      <c r="G360" s="8">
        <f t="shared" si="22"/>
        <v>0</v>
      </c>
      <c r="H360" s="3"/>
      <c r="J360" s="3"/>
      <c r="K360" s="71"/>
      <c r="L360" s="71"/>
    </row>
    <row r="361" spans="1:14" s="12" customFormat="1" ht="38.25" x14ac:dyDescent="0.2">
      <c r="A361" s="4" t="s">
        <v>154</v>
      </c>
      <c r="B361" s="4" t="s">
        <v>116</v>
      </c>
      <c r="C361" s="5" t="s">
        <v>694</v>
      </c>
      <c r="D361" s="4" t="s">
        <v>71</v>
      </c>
      <c r="E361" s="6" t="s">
        <v>631</v>
      </c>
      <c r="F361" s="216"/>
      <c r="G361" s="8">
        <f t="shared" ref="G361:G366" si="24">E361*F361</f>
        <v>0</v>
      </c>
      <c r="H361" s="3"/>
      <c r="J361" s="84"/>
      <c r="K361" s="72"/>
      <c r="L361" s="71"/>
    </row>
    <row r="362" spans="1:14" s="12" customFormat="1" x14ac:dyDescent="0.2">
      <c r="A362" s="4" t="s">
        <v>155</v>
      </c>
      <c r="B362" s="4" t="s">
        <v>117</v>
      </c>
      <c r="C362" s="5" t="s">
        <v>632</v>
      </c>
      <c r="D362" s="4" t="s">
        <v>71</v>
      </c>
      <c r="E362" s="6" t="s">
        <v>633</v>
      </c>
      <c r="F362" s="216"/>
      <c r="G362" s="8">
        <f t="shared" si="24"/>
        <v>0</v>
      </c>
      <c r="H362" s="3"/>
      <c r="J362" s="84"/>
      <c r="K362" s="72"/>
      <c r="L362" s="71"/>
    </row>
    <row r="363" spans="1:14" s="12" customFormat="1" ht="25.5" x14ac:dyDescent="0.2">
      <c r="A363" s="4" t="s">
        <v>621</v>
      </c>
      <c r="B363" s="4" t="s">
        <v>146</v>
      </c>
      <c r="C363" s="5" t="s">
        <v>697</v>
      </c>
      <c r="D363" s="4" t="s">
        <v>71</v>
      </c>
      <c r="E363" s="6" t="s">
        <v>631</v>
      </c>
      <c r="F363" s="216"/>
      <c r="G363" s="8">
        <f t="shared" si="24"/>
        <v>0</v>
      </c>
      <c r="H363" s="3"/>
      <c r="J363" s="3"/>
      <c r="K363" s="71"/>
      <c r="L363" s="71"/>
    </row>
    <row r="364" spans="1:14" s="12" customFormat="1" ht="38.25" x14ac:dyDescent="0.2">
      <c r="A364" s="4" t="s">
        <v>622</v>
      </c>
      <c r="B364" s="4" t="s">
        <v>116</v>
      </c>
      <c r="C364" s="5" t="s">
        <v>698</v>
      </c>
      <c r="D364" s="4" t="s">
        <v>71</v>
      </c>
      <c r="E364" s="6" t="s">
        <v>628</v>
      </c>
      <c r="F364" s="216"/>
      <c r="G364" s="8">
        <f t="shared" si="24"/>
        <v>0</v>
      </c>
      <c r="H364" s="3"/>
      <c r="J364" s="84"/>
      <c r="K364" s="72"/>
      <c r="L364" s="71"/>
    </row>
    <row r="365" spans="1:14" s="12" customFormat="1" x14ac:dyDescent="0.2">
      <c r="A365" s="4" t="s">
        <v>623</v>
      </c>
      <c r="B365" s="4" t="s">
        <v>117</v>
      </c>
      <c r="C365" s="5" t="s">
        <v>629</v>
      </c>
      <c r="D365" s="4" t="s">
        <v>71</v>
      </c>
      <c r="E365" s="6" t="s">
        <v>630</v>
      </c>
      <c r="F365" s="216"/>
      <c r="G365" s="8">
        <f t="shared" si="24"/>
        <v>0</v>
      </c>
      <c r="H365" s="3"/>
      <c r="J365" s="84"/>
      <c r="K365" s="72"/>
      <c r="L365" s="71"/>
    </row>
    <row r="366" spans="1:14" s="12" customFormat="1" ht="25.5" x14ac:dyDescent="0.2">
      <c r="A366" s="4" t="s">
        <v>624</v>
      </c>
      <c r="B366" s="4" t="s">
        <v>113</v>
      </c>
      <c r="C366" s="5" t="s">
        <v>646</v>
      </c>
      <c r="D366" s="4" t="s">
        <v>71</v>
      </c>
      <c r="E366" s="6" t="s">
        <v>628</v>
      </c>
      <c r="F366" s="216"/>
      <c r="G366" s="8">
        <f t="shared" si="24"/>
        <v>0</v>
      </c>
      <c r="H366" s="3"/>
      <c r="J366" s="3"/>
      <c r="K366" s="71"/>
      <c r="L366" s="71"/>
    </row>
    <row r="367" spans="1:14" s="12" customFormat="1" ht="38.25" x14ac:dyDescent="0.2">
      <c r="A367" s="4" t="s">
        <v>625</v>
      </c>
      <c r="B367" s="4" t="s">
        <v>116</v>
      </c>
      <c r="C367" s="5" t="s">
        <v>699</v>
      </c>
      <c r="D367" s="4" t="s">
        <v>71</v>
      </c>
      <c r="E367" s="6" t="s">
        <v>421</v>
      </c>
      <c r="F367" s="216"/>
      <c r="G367" s="8">
        <f t="shared" si="22"/>
        <v>0</v>
      </c>
      <c r="H367" s="3"/>
      <c r="J367" s="3"/>
      <c r="K367" s="71"/>
      <c r="L367" s="71"/>
    </row>
    <row r="368" spans="1:14" s="12" customFormat="1" x14ac:dyDescent="0.2">
      <c r="A368" s="4" t="s">
        <v>626</v>
      </c>
      <c r="B368" s="4" t="s">
        <v>117</v>
      </c>
      <c r="C368" s="5" t="s">
        <v>422</v>
      </c>
      <c r="D368" s="4" t="s">
        <v>71</v>
      </c>
      <c r="E368" s="6" t="s">
        <v>423</v>
      </c>
      <c r="F368" s="216"/>
      <c r="G368" s="8">
        <f t="shared" si="22"/>
        <v>0</v>
      </c>
      <c r="H368" s="3"/>
      <c r="J368" s="3"/>
      <c r="K368" s="71"/>
      <c r="L368" s="71"/>
    </row>
    <row r="369" spans="1:12" s="12" customFormat="1" ht="25.5" x14ac:dyDescent="0.2">
      <c r="A369" s="4" t="s">
        <v>627</v>
      </c>
      <c r="B369" s="4" t="s">
        <v>115</v>
      </c>
      <c r="C369" s="5" t="s">
        <v>700</v>
      </c>
      <c r="D369" s="4" t="s">
        <v>71</v>
      </c>
      <c r="E369" s="6" t="s">
        <v>421</v>
      </c>
      <c r="F369" s="216"/>
      <c r="G369" s="8">
        <f t="shared" si="22"/>
        <v>0</v>
      </c>
      <c r="H369" s="3"/>
      <c r="J369" s="3"/>
      <c r="K369" s="71"/>
      <c r="L369" s="71"/>
    </row>
    <row r="370" spans="1:12" s="12" customFormat="1" x14ac:dyDescent="0.2">
      <c r="A370" s="13"/>
      <c r="B370" s="13"/>
      <c r="C370" s="9"/>
      <c r="D370" s="13"/>
      <c r="E370" s="11"/>
      <c r="F370" s="78"/>
      <c r="G370" s="10"/>
      <c r="H370" s="14"/>
      <c r="I370" s="15"/>
      <c r="J370" s="14"/>
      <c r="K370" s="15"/>
      <c r="L370" s="15"/>
    </row>
    <row r="371" spans="1:12" s="15" customFormat="1" x14ac:dyDescent="0.2">
      <c r="A371" s="4"/>
      <c r="B371" s="4"/>
      <c r="C371" s="5" t="s">
        <v>20</v>
      </c>
      <c r="D371" s="4"/>
      <c r="E371" s="6"/>
      <c r="F371" s="76"/>
      <c r="G371" s="2">
        <f>SUM(G331:G370)</f>
        <v>0</v>
      </c>
      <c r="H371" s="3"/>
      <c r="I371" s="12"/>
      <c r="J371" s="3"/>
      <c r="K371" s="12"/>
      <c r="L371" s="12"/>
    </row>
    <row r="372" spans="1:12" s="12" customFormat="1" x14ac:dyDescent="0.2">
      <c r="A372" s="18"/>
      <c r="B372" s="4"/>
      <c r="C372" s="5"/>
      <c r="D372" s="18"/>
      <c r="E372" s="6"/>
      <c r="F372" s="74"/>
      <c r="G372" s="2"/>
      <c r="H372" s="17"/>
      <c r="I372" s="19"/>
      <c r="J372" s="19"/>
      <c r="K372" s="19"/>
      <c r="L372" s="19"/>
    </row>
    <row r="373" spans="1:12" x14ac:dyDescent="0.2">
      <c r="B373" s="4"/>
      <c r="C373" s="5"/>
      <c r="E373" s="6"/>
      <c r="G373" s="2"/>
    </row>
    <row r="374" spans="1:12" x14ac:dyDescent="0.2">
      <c r="B374" s="4"/>
      <c r="C374" s="5"/>
      <c r="E374" s="6"/>
      <c r="G374" s="2"/>
    </row>
    <row r="375" spans="1:12" x14ac:dyDescent="0.2">
      <c r="B375" s="4"/>
      <c r="C375" s="5"/>
      <c r="E375" s="6"/>
      <c r="G375" s="2"/>
    </row>
    <row r="376" spans="1:12" x14ac:dyDescent="0.2">
      <c r="B376" s="4"/>
      <c r="C376" s="5"/>
      <c r="E376" s="6"/>
      <c r="G376" s="2"/>
    </row>
    <row r="377" spans="1:12" x14ac:dyDescent="0.2">
      <c r="B377" s="4"/>
      <c r="C377" s="5"/>
      <c r="E377" s="6"/>
      <c r="G377" s="2"/>
    </row>
    <row r="378" spans="1:12" x14ac:dyDescent="0.2">
      <c r="B378" s="4"/>
      <c r="C378" s="5"/>
      <c r="E378" s="6"/>
      <c r="G378" s="2"/>
    </row>
    <row r="379" spans="1:12" x14ac:dyDescent="0.2">
      <c r="B379" s="4"/>
      <c r="C379" s="5"/>
      <c r="E379" s="6"/>
      <c r="G379" s="2"/>
    </row>
    <row r="380" spans="1:12" x14ac:dyDescent="0.2">
      <c r="B380" s="4"/>
      <c r="C380" s="5"/>
      <c r="E380" s="6"/>
      <c r="G380" s="2"/>
    </row>
    <row r="381" spans="1:12" x14ac:dyDescent="0.2">
      <c r="B381" s="4"/>
      <c r="C381" s="5"/>
      <c r="E381" s="6"/>
      <c r="G381" s="2"/>
    </row>
    <row r="382" spans="1:12" x14ac:dyDescent="0.2">
      <c r="B382" s="4"/>
      <c r="C382" s="5"/>
      <c r="E382" s="6"/>
      <c r="G382" s="2"/>
    </row>
    <row r="383" spans="1:12" x14ac:dyDescent="0.2">
      <c r="B383" s="4"/>
      <c r="C383" s="5"/>
      <c r="E383" s="6"/>
      <c r="G383" s="2"/>
    </row>
    <row r="384" spans="1:12" x14ac:dyDescent="0.2">
      <c r="B384" s="4"/>
      <c r="C384" s="5"/>
      <c r="E384" s="6"/>
      <c r="G384" s="2"/>
    </row>
    <row r="385" spans="2:7" x14ac:dyDescent="0.2">
      <c r="B385" s="4"/>
      <c r="C385" s="5"/>
      <c r="E385" s="6"/>
      <c r="G385" s="2"/>
    </row>
    <row r="386" spans="2:7" x14ac:dyDescent="0.2">
      <c r="B386" s="4"/>
      <c r="C386" s="5"/>
      <c r="E386" s="6"/>
      <c r="G386" s="2"/>
    </row>
    <row r="387" spans="2:7" x14ac:dyDescent="0.2">
      <c r="B387" s="4"/>
      <c r="C387" s="5"/>
      <c r="E387" s="6"/>
      <c r="G387" s="2"/>
    </row>
    <row r="388" spans="2:7" x14ac:dyDescent="0.2">
      <c r="B388" s="4"/>
      <c r="C388" s="5"/>
      <c r="E388" s="6"/>
      <c r="G388" s="2"/>
    </row>
    <row r="389" spans="2:7" x14ac:dyDescent="0.2">
      <c r="B389" s="4"/>
      <c r="C389" s="5"/>
      <c r="E389" s="6"/>
      <c r="G389" s="2"/>
    </row>
    <row r="390" spans="2:7" x14ac:dyDescent="0.2">
      <c r="B390" s="4"/>
      <c r="C390" s="5"/>
      <c r="E390" s="6"/>
      <c r="G390" s="2"/>
    </row>
    <row r="391" spans="2:7" x14ac:dyDescent="0.2">
      <c r="B391" s="4"/>
      <c r="C391" s="5"/>
      <c r="E391" s="6"/>
      <c r="G391" s="2"/>
    </row>
    <row r="392" spans="2:7" x14ac:dyDescent="0.2">
      <c r="B392" s="4"/>
      <c r="C392" s="5"/>
      <c r="E392" s="6"/>
      <c r="G392" s="2"/>
    </row>
    <row r="393" spans="2:7" x14ac:dyDescent="0.2">
      <c r="B393" s="4"/>
      <c r="C393" s="5"/>
      <c r="E393" s="6"/>
      <c r="G393" s="2"/>
    </row>
    <row r="394" spans="2:7" x14ac:dyDescent="0.2">
      <c r="B394" s="4"/>
      <c r="C394" s="5"/>
      <c r="E394" s="6"/>
      <c r="G394" s="2"/>
    </row>
    <row r="395" spans="2:7" x14ac:dyDescent="0.2">
      <c r="B395" s="4"/>
      <c r="C395" s="5"/>
      <c r="E395" s="6"/>
      <c r="G395" s="2"/>
    </row>
    <row r="396" spans="2:7" x14ac:dyDescent="0.2">
      <c r="B396" s="4"/>
      <c r="C396" s="5"/>
      <c r="E396" s="6"/>
      <c r="G396" s="2"/>
    </row>
    <row r="397" spans="2:7" x14ac:dyDescent="0.2">
      <c r="B397" s="4"/>
      <c r="C397" s="5"/>
      <c r="E397" s="6"/>
      <c r="G397" s="2"/>
    </row>
    <row r="398" spans="2:7" x14ac:dyDescent="0.2">
      <c r="B398" s="4"/>
      <c r="C398" s="5"/>
      <c r="E398" s="6"/>
      <c r="G398" s="2"/>
    </row>
    <row r="399" spans="2:7" x14ac:dyDescent="0.2">
      <c r="B399" s="4"/>
      <c r="C399" s="5"/>
      <c r="E399" s="6"/>
      <c r="G399" s="2"/>
    </row>
    <row r="400" spans="2:7" x14ac:dyDescent="0.2">
      <c r="B400" s="4"/>
      <c r="C400" s="5"/>
      <c r="E400" s="6"/>
      <c r="G400" s="2"/>
    </row>
    <row r="401" spans="2:7" x14ac:dyDescent="0.2">
      <c r="B401" s="4"/>
      <c r="C401" s="5"/>
      <c r="E401" s="6"/>
      <c r="G401" s="2"/>
    </row>
    <row r="402" spans="2:7" x14ac:dyDescent="0.2">
      <c r="B402" s="4"/>
      <c r="C402" s="5"/>
      <c r="E402" s="6"/>
      <c r="G402" s="2"/>
    </row>
    <row r="403" spans="2:7" x14ac:dyDescent="0.2">
      <c r="B403" s="4"/>
      <c r="C403" s="5"/>
      <c r="E403" s="6"/>
      <c r="G403" s="2"/>
    </row>
    <row r="404" spans="2:7" x14ac:dyDescent="0.2">
      <c r="B404" s="4"/>
      <c r="C404" s="5"/>
      <c r="E404" s="6"/>
      <c r="G404" s="2"/>
    </row>
    <row r="405" spans="2:7" x14ac:dyDescent="0.2">
      <c r="B405" s="4"/>
      <c r="C405" s="5"/>
      <c r="E405" s="6"/>
      <c r="G405" s="2"/>
    </row>
    <row r="406" spans="2:7" x14ac:dyDescent="0.2">
      <c r="B406" s="4"/>
      <c r="C406" s="5"/>
      <c r="E406" s="6"/>
      <c r="G406" s="2"/>
    </row>
    <row r="407" spans="2:7" x14ac:dyDescent="0.2">
      <c r="B407" s="4"/>
      <c r="C407" s="5"/>
      <c r="E407" s="6"/>
      <c r="G407" s="2"/>
    </row>
    <row r="408" spans="2:7" x14ac:dyDescent="0.2">
      <c r="B408" s="4"/>
      <c r="C408" s="5"/>
      <c r="E408" s="6"/>
      <c r="G408" s="2"/>
    </row>
    <row r="409" spans="2:7" x14ac:dyDescent="0.2">
      <c r="B409" s="4"/>
      <c r="C409" s="5"/>
      <c r="E409" s="6"/>
      <c r="G409" s="2"/>
    </row>
    <row r="410" spans="2:7" x14ac:dyDescent="0.2">
      <c r="B410" s="4"/>
      <c r="C410" s="5"/>
      <c r="E410" s="6"/>
      <c r="G410" s="2"/>
    </row>
    <row r="411" spans="2:7" x14ac:dyDescent="0.2">
      <c r="B411" s="4"/>
      <c r="C411" s="5"/>
      <c r="E411" s="6"/>
      <c r="G411" s="2"/>
    </row>
    <row r="412" spans="2:7" x14ac:dyDescent="0.2">
      <c r="B412" s="4"/>
      <c r="C412" s="5"/>
      <c r="E412" s="6"/>
      <c r="G412" s="2"/>
    </row>
    <row r="413" spans="2:7" x14ac:dyDescent="0.2">
      <c r="B413" s="4"/>
      <c r="C413" s="5"/>
      <c r="E413" s="6"/>
      <c r="G413" s="2"/>
    </row>
    <row r="414" spans="2:7" x14ac:dyDescent="0.2">
      <c r="B414" s="4"/>
      <c r="C414" s="5"/>
      <c r="E414" s="6"/>
      <c r="G414" s="2"/>
    </row>
    <row r="415" spans="2:7" x14ac:dyDescent="0.2">
      <c r="B415" s="4"/>
      <c r="C415" s="5"/>
      <c r="E415" s="6"/>
      <c r="G415" s="2"/>
    </row>
    <row r="416" spans="2:7" x14ac:dyDescent="0.2">
      <c r="B416" s="4"/>
      <c r="C416" s="5"/>
      <c r="E416" s="6"/>
      <c r="G416" s="2"/>
    </row>
    <row r="417" spans="2:7" x14ac:dyDescent="0.2">
      <c r="B417" s="4"/>
      <c r="C417" s="5"/>
      <c r="E417" s="6"/>
      <c r="G417" s="2"/>
    </row>
    <row r="418" spans="2:7" x14ac:dyDescent="0.2">
      <c r="B418" s="4"/>
      <c r="C418" s="5"/>
      <c r="E418" s="6"/>
      <c r="G418" s="2"/>
    </row>
    <row r="419" spans="2:7" x14ac:dyDescent="0.2">
      <c r="B419" s="4"/>
      <c r="C419" s="5"/>
      <c r="E419" s="6"/>
      <c r="G419" s="2"/>
    </row>
    <row r="420" spans="2:7" x14ac:dyDescent="0.2">
      <c r="B420" s="4"/>
      <c r="C420" s="5"/>
      <c r="E420" s="6"/>
      <c r="G420" s="2"/>
    </row>
    <row r="421" spans="2:7" x14ac:dyDescent="0.2">
      <c r="B421" s="4"/>
      <c r="C421" s="5"/>
      <c r="E421" s="6"/>
      <c r="G421" s="2"/>
    </row>
    <row r="422" spans="2:7" x14ac:dyDescent="0.2">
      <c r="B422" s="4"/>
      <c r="C422" s="5"/>
      <c r="E422" s="6"/>
      <c r="G422" s="2"/>
    </row>
    <row r="423" spans="2:7" x14ac:dyDescent="0.2">
      <c r="B423" s="4"/>
      <c r="C423" s="5"/>
      <c r="E423" s="6"/>
      <c r="G423" s="2"/>
    </row>
    <row r="424" spans="2:7" x14ac:dyDescent="0.2">
      <c r="B424" s="4"/>
      <c r="C424" s="5"/>
      <c r="E424" s="6"/>
      <c r="G424" s="2"/>
    </row>
    <row r="425" spans="2:7" x14ac:dyDescent="0.2">
      <c r="B425" s="4"/>
      <c r="C425" s="5"/>
      <c r="E425" s="6"/>
      <c r="G425" s="2"/>
    </row>
    <row r="426" spans="2:7" x14ac:dyDescent="0.2">
      <c r="B426" s="4"/>
      <c r="C426" s="5"/>
      <c r="E426" s="6"/>
      <c r="G426" s="2"/>
    </row>
    <row r="427" spans="2:7" x14ac:dyDescent="0.2">
      <c r="B427" s="4"/>
      <c r="C427" s="5"/>
      <c r="E427" s="6"/>
      <c r="G427" s="2"/>
    </row>
    <row r="428" spans="2:7" x14ac:dyDescent="0.2">
      <c r="B428" s="4"/>
      <c r="C428" s="5"/>
      <c r="E428" s="6"/>
      <c r="G428" s="2"/>
    </row>
    <row r="429" spans="2:7" x14ac:dyDescent="0.2">
      <c r="B429" s="4"/>
      <c r="C429" s="5"/>
      <c r="E429" s="6"/>
      <c r="G429" s="2"/>
    </row>
    <row r="430" spans="2:7" x14ac:dyDescent="0.2">
      <c r="B430" s="4"/>
      <c r="C430" s="5"/>
      <c r="E430" s="6"/>
      <c r="G430" s="2"/>
    </row>
    <row r="431" spans="2:7" x14ac:dyDescent="0.2">
      <c r="B431" s="4"/>
      <c r="C431" s="5"/>
      <c r="E431" s="6"/>
      <c r="G431" s="2"/>
    </row>
    <row r="432" spans="2:7" x14ac:dyDescent="0.2">
      <c r="B432" s="4"/>
      <c r="C432" s="5"/>
      <c r="E432" s="6"/>
      <c r="G432" s="2"/>
    </row>
    <row r="433" spans="1:7" x14ac:dyDescent="0.2">
      <c r="B433" s="4"/>
      <c r="C433" s="5"/>
      <c r="E433" s="6"/>
      <c r="G433" s="2"/>
    </row>
    <row r="434" spans="1:7" x14ac:dyDescent="0.2">
      <c r="B434" s="4"/>
      <c r="C434" s="5"/>
      <c r="E434" s="6"/>
      <c r="G434" s="2"/>
    </row>
    <row r="435" spans="1:7" x14ac:dyDescent="0.2">
      <c r="B435" s="4"/>
      <c r="C435" s="5"/>
      <c r="E435" s="6"/>
      <c r="G435" s="2"/>
    </row>
    <row r="436" spans="1:7" x14ac:dyDescent="0.2">
      <c r="B436" s="4"/>
      <c r="C436" s="5"/>
      <c r="E436" s="6"/>
      <c r="G436" s="2"/>
    </row>
    <row r="437" spans="1:7" x14ac:dyDescent="0.2">
      <c r="B437" s="4"/>
      <c r="C437" s="5"/>
      <c r="E437" s="6"/>
      <c r="G437" s="2"/>
    </row>
    <row r="438" spans="1:7" x14ac:dyDescent="0.2">
      <c r="B438" s="4"/>
      <c r="C438" s="5"/>
      <c r="E438" s="6"/>
      <c r="G438" s="2"/>
    </row>
    <row r="439" spans="1:7" x14ac:dyDescent="0.2">
      <c r="B439" s="4"/>
      <c r="C439" s="5"/>
      <c r="E439" s="6"/>
      <c r="G439" s="2"/>
    </row>
    <row r="440" spans="1:7" x14ac:dyDescent="0.2">
      <c r="B440" s="4"/>
      <c r="C440" s="5"/>
      <c r="E440" s="6"/>
      <c r="G440" s="2"/>
    </row>
    <row r="441" spans="1:7" x14ac:dyDescent="0.2">
      <c r="B441" s="4"/>
      <c r="C441" s="5"/>
      <c r="E441" s="6"/>
      <c r="G441" s="2"/>
    </row>
    <row r="442" spans="1:7" x14ac:dyDescent="0.2">
      <c r="B442" s="4"/>
      <c r="C442" s="5"/>
      <c r="E442" s="6"/>
      <c r="G442" s="2"/>
    </row>
    <row r="443" spans="1:7" x14ac:dyDescent="0.2">
      <c r="B443" s="4"/>
      <c r="C443" s="5"/>
      <c r="E443" s="6"/>
      <c r="G443" s="2"/>
    </row>
    <row r="444" spans="1:7" x14ac:dyDescent="0.2">
      <c r="B444" s="4"/>
      <c r="C444" s="5"/>
      <c r="E444" s="6"/>
      <c r="G444" s="2"/>
    </row>
    <row r="445" spans="1:7" x14ac:dyDescent="0.2">
      <c r="B445" s="4"/>
      <c r="C445" s="5"/>
      <c r="E445" s="6"/>
      <c r="G445" s="2"/>
    </row>
    <row r="446" spans="1:7" x14ac:dyDescent="0.2">
      <c r="B446" s="4"/>
      <c r="C446" s="5"/>
      <c r="E446" s="6"/>
      <c r="G446" s="2"/>
    </row>
    <row r="447" spans="1:7" x14ac:dyDescent="0.2">
      <c r="B447" s="4"/>
      <c r="C447" s="5"/>
      <c r="E447" s="6"/>
      <c r="G447" s="2"/>
    </row>
    <row r="448" spans="1:7" x14ac:dyDescent="0.2">
      <c r="A448" s="52"/>
      <c r="B448" s="52"/>
      <c r="C448" s="5"/>
      <c r="E448" s="6"/>
      <c r="G448" s="8"/>
    </row>
    <row r="449" spans="1:7" x14ac:dyDescent="0.2">
      <c r="A449" s="52"/>
      <c r="C449" s="5"/>
      <c r="E449" s="6"/>
      <c r="G449" s="8"/>
    </row>
    <row r="450" spans="1:7" x14ac:dyDescent="0.2">
      <c r="A450" s="52"/>
      <c r="C450" s="5"/>
      <c r="E450" s="6"/>
      <c r="G450" s="8"/>
    </row>
    <row r="451" spans="1:7" x14ac:dyDescent="0.2">
      <c r="A451" s="52"/>
      <c r="C451" s="5"/>
      <c r="E451" s="6"/>
      <c r="G451" s="8"/>
    </row>
    <row r="452" spans="1:7" x14ac:dyDescent="0.2">
      <c r="A452" s="52"/>
      <c r="C452" s="5"/>
      <c r="E452" s="6"/>
      <c r="G452" s="8"/>
    </row>
    <row r="453" spans="1:7" x14ac:dyDescent="0.2">
      <c r="A453" s="52"/>
      <c r="C453" s="5"/>
      <c r="E453" s="6"/>
      <c r="G453" s="8"/>
    </row>
    <row r="454" spans="1:7" x14ac:dyDescent="0.2">
      <c r="A454" s="52"/>
      <c r="C454" s="5"/>
      <c r="E454" s="6"/>
      <c r="G454" s="8"/>
    </row>
    <row r="455" spans="1:7" x14ac:dyDescent="0.2">
      <c r="A455" s="52"/>
      <c r="C455" s="5"/>
      <c r="E455" s="6"/>
      <c r="G455" s="8"/>
    </row>
    <row r="456" spans="1:7" x14ac:dyDescent="0.2">
      <c r="A456" s="52"/>
      <c r="C456" s="5"/>
      <c r="E456" s="6"/>
      <c r="G456" s="8"/>
    </row>
    <row r="457" spans="1:7" x14ac:dyDescent="0.2">
      <c r="A457" s="52"/>
      <c r="C457" s="5"/>
      <c r="E457" s="6"/>
      <c r="G457" s="8"/>
    </row>
    <row r="458" spans="1:7" x14ac:dyDescent="0.2">
      <c r="A458" s="52"/>
      <c r="C458" s="5"/>
      <c r="E458" s="6"/>
      <c r="G458" s="8"/>
    </row>
    <row r="459" spans="1:7" x14ac:dyDescent="0.2">
      <c r="A459" s="52"/>
      <c r="C459" s="5"/>
      <c r="E459" s="6"/>
      <c r="G459" s="8"/>
    </row>
    <row r="460" spans="1:7" x14ac:dyDescent="0.2">
      <c r="A460" s="52"/>
      <c r="C460" s="5"/>
      <c r="E460" s="6"/>
      <c r="G460" s="8"/>
    </row>
    <row r="461" spans="1:7" x14ac:dyDescent="0.2">
      <c r="A461" s="52"/>
      <c r="C461" s="5"/>
      <c r="E461" s="6"/>
      <c r="G461" s="8"/>
    </row>
    <row r="462" spans="1:7" x14ac:dyDescent="0.2">
      <c r="A462" s="52"/>
      <c r="C462" s="5"/>
      <c r="E462" s="6"/>
      <c r="G462" s="8"/>
    </row>
    <row r="463" spans="1:7" x14ac:dyDescent="0.2">
      <c r="A463" s="52"/>
      <c r="C463" s="5"/>
      <c r="E463" s="6"/>
      <c r="G463" s="8"/>
    </row>
    <row r="464" spans="1:7" x14ac:dyDescent="0.2">
      <c r="A464" s="52"/>
      <c r="C464" s="5"/>
      <c r="E464" s="6"/>
      <c r="G464" s="8"/>
    </row>
    <row r="465" spans="1:7" x14ac:dyDescent="0.2">
      <c r="A465" s="52"/>
      <c r="C465" s="5"/>
      <c r="E465" s="6"/>
      <c r="G465" s="8"/>
    </row>
    <row r="466" spans="1:7" x14ac:dyDescent="0.2">
      <c r="A466" s="52"/>
      <c r="C466" s="5"/>
      <c r="E466" s="6"/>
      <c r="G466" s="8"/>
    </row>
    <row r="467" spans="1:7" x14ac:dyDescent="0.2">
      <c r="A467" s="52"/>
      <c r="C467" s="5"/>
      <c r="E467" s="6"/>
      <c r="G467" s="8"/>
    </row>
    <row r="468" spans="1:7" x14ac:dyDescent="0.2">
      <c r="A468" s="52"/>
      <c r="C468" s="5"/>
      <c r="E468" s="6"/>
      <c r="G468" s="8"/>
    </row>
    <row r="469" spans="1:7" x14ac:dyDescent="0.2">
      <c r="C469" s="5"/>
      <c r="E469" s="6"/>
      <c r="G469" s="8"/>
    </row>
  </sheetData>
  <sheetProtection algorithmName="SHA-512" hashValue="GNXCI7ZglTe04SwkHEM76+x4GCQHseOZG73SyRLwTC9q+d3atlF9HsyAUiGkxEv0UN2UPUXAxNESQVcQ6MTUDA==" saltValue="y4+pxYOqubjPpzTRUGhn5Q==" spinCount="100000" sheet="1" selectLockedCells="1"/>
  <phoneticPr fontId="11" type="noConversion"/>
  <printOptions horizontalCentered="1" gridLines="1"/>
  <pageMargins left="0.78740157480314965" right="0.78740157480314965" top="0.98425196850393704" bottom="0.98425196850393704" header="0.51181102362204722" footer="0.51181102362204722"/>
  <pageSetup paperSize="9" scale="58" orientation="portrait" r:id="rId1"/>
  <headerFooter>
    <oddHeader>&amp;LSportovní projekty spol. s r.o., Sokolovská 87/95, Praha 8&amp;C&amp;F&amp;R03/2023</oddHeader>
    <oddFooter>&amp;C&amp;A&amp;Rstránka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M214"/>
  <sheetViews>
    <sheetView topLeftCell="D51" workbookViewId="0">
      <selection activeCell="I87" sqref="I87"/>
    </sheetView>
  </sheetViews>
  <sheetFormatPr defaultRowHeight="12.75" x14ac:dyDescent="0.2"/>
  <cols>
    <col min="1" max="1" width="7.140625" customWidth="1"/>
    <col min="2" max="2" width="1" customWidth="1"/>
    <col min="3" max="3" width="3.5703125" customWidth="1"/>
    <col min="4" max="4" width="3.7109375" customWidth="1"/>
    <col min="5" max="5" width="14.7109375" customWidth="1"/>
    <col min="6" max="6" width="86.42578125" customWidth="1"/>
    <col min="7" max="7" width="6.42578125" customWidth="1"/>
    <col min="8" max="8" width="12" customWidth="1"/>
    <col min="9" max="9" width="13.5703125" customWidth="1"/>
    <col min="10" max="11" width="19.140625" customWidth="1"/>
    <col min="12" max="12" width="8" customWidth="1"/>
    <col min="13" max="13" width="9.28515625" hidden="1" customWidth="1"/>
    <col min="15" max="20" width="12.1406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</cols>
  <sheetData>
    <row r="2" spans="2:46" ht="36.950000000000003" customHeight="1" x14ac:dyDescent="0.2"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96" t="s">
        <v>440</v>
      </c>
    </row>
    <row r="3" spans="2:46" ht="6.95" customHeight="1" x14ac:dyDescent="0.2">
      <c r="B3" s="97"/>
      <c r="C3" s="98"/>
      <c r="D3" s="98"/>
      <c r="E3" s="98"/>
      <c r="F3" s="98"/>
      <c r="G3" s="98"/>
      <c r="H3" s="98"/>
      <c r="I3" s="98"/>
      <c r="J3" s="98"/>
      <c r="K3" s="98"/>
      <c r="L3" s="99"/>
      <c r="AT3" s="96" t="s">
        <v>441</v>
      </c>
    </row>
    <row r="4" spans="2:46" ht="24.95" customHeight="1" x14ac:dyDescent="0.2">
      <c r="B4" s="99"/>
      <c r="D4" s="100" t="s">
        <v>442</v>
      </c>
      <c r="L4" s="99"/>
      <c r="M4" s="101" t="s">
        <v>443</v>
      </c>
      <c r="AT4" s="96" t="s">
        <v>444</v>
      </c>
    </row>
    <row r="5" spans="2:46" ht="6.95" customHeight="1" x14ac:dyDescent="0.2">
      <c r="B5" s="99"/>
      <c r="L5" s="99"/>
    </row>
    <row r="6" spans="2:46" ht="12" customHeight="1" x14ac:dyDescent="0.2">
      <c r="B6" s="99"/>
      <c r="D6" s="102" t="s">
        <v>445</v>
      </c>
      <c r="L6" s="99"/>
    </row>
    <row r="7" spans="2:46" ht="16.5" customHeight="1" x14ac:dyDescent="0.2">
      <c r="B7" s="99"/>
      <c r="E7" s="232" t="s">
        <v>705</v>
      </c>
      <c r="F7" s="233"/>
      <c r="G7" s="233"/>
      <c r="H7" s="233"/>
      <c r="L7" s="99"/>
    </row>
    <row r="8" spans="2:46" s="103" customFormat="1" ht="12" customHeight="1" x14ac:dyDescent="0.2">
      <c r="B8" s="104"/>
      <c r="D8" s="102" t="s">
        <v>446</v>
      </c>
      <c r="L8" s="104"/>
    </row>
    <row r="9" spans="2:46" s="103" customFormat="1" ht="16.5" customHeight="1" x14ac:dyDescent="0.2">
      <c r="B9" s="104"/>
      <c r="E9" s="230" t="s">
        <v>447</v>
      </c>
      <c r="F9" s="231"/>
      <c r="G9" s="231"/>
      <c r="H9" s="231"/>
      <c r="L9" s="104"/>
    </row>
    <row r="10" spans="2:46" s="103" customFormat="1" x14ac:dyDescent="0.2">
      <c r="B10" s="104"/>
      <c r="L10" s="104"/>
    </row>
    <row r="11" spans="2:46" s="103" customFormat="1" ht="12" customHeight="1" x14ac:dyDescent="0.2">
      <c r="B11" s="104"/>
      <c r="D11" s="102" t="s">
        <v>448</v>
      </c>
      <c r="F11" s="105" t="s">
        <v>449</v>
      </c>
      <c r="I11" s="102" t="s">
        <v>450</v>
      </c>
      <c r="J11" s="105" t="s">
        <v>449</v>
      </c>
      <c r="L11" s="104"/>
    </row>
    <row r="12" spans="2:46" s="103" customFormat="1" ht="12" customHeight="1" x14ac:dyDescent="0.2">
      <c r="B12" s="104"/>
      <c r="D12" s="102" t="s">
        <v>451</v>
      </c>
      <c r="F12" s="105" t="s">
        <v>210</v>
      </c>
      <c r="I12" s="102" t="s">
        <v>452</v>
      </c>
      <c r="J12" s="106" t="s">
        <v>706</v>
      </c>
      <c r="L12" s="104"/>
    </row>
    <row r="13" spans="2:46" s="103" customFormat="1" ht="10.9" customHeight="1" x14ac:dyDescent="0.2">
      <c r="B13" s="104"/>
      <c r="L13" s="104"/>
    </row>
    <row r="14" spans="2:46" s="103" customFormat="1" ht="12" customHeight="1" x14ac:dyDescent="0.2">
      <c r="B14" s="104"/>
      <c r="D14" s="102" t="s">
        <v>453</v>
      </c>
      <c r="I14" s="102" t="s">
        <v>454</v>
      </c>
      <c r="J14" s="105" t="s">
        <v>449</v>
      </c>
      <c r="L14" s="104"/>
    </row>
    <row r="15" spans="2:46" s="103" customFormat="1" ht="18" customHeight="1" x14ac:dyDescent="0.2">
      <c r="B15" s="104"/>
      <c r="E15" s="105" t="s">
        <v>210</v>
      </c>
      <c r="I15" s="102" t="s">
        <v>455</v>
      </c>
      <c r="J15" s="105" t="s">
        <v>449</v>
      </c>
      <c r="L15" s="104"/>
    </row>
    <row r="16" spans="2:46" s="103" customFormat="1" ht="6.95" customHeight="1" x14ac:dyDescent="0.2">
      <c r="B16" s="104"/>
      <c r="L16" s="104"/>
    </row>
    <row r="17" spans="2:12" s="103" customFormat="1" ht="12" customHeight="1" x14ac:dyDescent="0.2">
      <c r="B17" s="104"/>
      <c r="D17" s="102" t="s">
        <v>456</v>
      </c>
      <c r="I17" s="102" t="s">
        <v>454</v>
      </c>
      <c r="J17" s="105" t="s">
        <v>449</v>
      </c>
      <c r="L17" s="104"/>
    </row>
    <row r="18" spans="2:12" s="103" customFormat="1" ht="18" customHeight="1" x14ac:dyDescent="0.2">
      <c r="B18" s="104"/>
      <c r="E18" s="235" t="s">
        <v>210</v>
      </c>
      <c r="F18" s="235"/>
      <c r="G18" s="235"/>
      <c r="H18" s="235"/>
      <c r="I18" s="102" t="s">
        <v>455</v>
      </c>
      <c r="J18" s="105" t="s">
        <v>449</v>
      </c>
      <c r="L18" s="104"/>
    </row>
    <row r="19" spans="2:12" s="103" customFormat="1" ht="6.95" customHeight="1" x14ac:dyDescent="0.2">
      <c r="B19" s="104"/>
      <c r="L19" s="104"/>
    </row>
    <row r="20" spans="2:12" s="103" customFormat="1" ht="12" customHeight="1" x14ac:dyDescent="0.2">
      <c r="B20" s="104"/>
      <c r="D20" s="102" t="s">
        <v>457</v>
      </c>
      <c r="I20" s="102" t="s">
        <v>454</v>
      </c>
      <c r="J20" s="105" t="s">
        <v>449</v>
      </c>
      <c r="L20" s="104"/>
    </row>
    <row r="21" spans="2:12" s="103" customFormat="1" ht="18" customHeight="1" x14ac:dyDescent="0.2">
      <c r="B21" s="104"/>
      <c r="E21" s="105" t="s">
        <v>210</v>
      </c>
      <c r="I21" s="102" t="s">
        <v>455</v>
      </c>
      <c r="J21" s="105" t="s">
        <v>449</v>
      </c>
      <c r="L21" s="104"/>
    </row>
    <row r="22" spans="2:12" s="103" customFormat="1" ht="6.95" customHeight="1" x14ac:dyDescent="0.2">
      <c r="B22" s="104"/>
      <c r="L22" s="104"/>
    </row>
    <row r="23" spans="2:12" s="103" customFormat="1" ht="12" customHeight="1" x14ac:dyDescent="0.2">
      <c r="B23" s="104"/>
      <c r="D23" s="102" t="s">
        <v>458</v>
      </c>
      <c r="I23" s="102" t="s">
        <v>454</v>
      </c>
      <c r="J23" s="105" t="s">
        <v>449</v>
      </c>
      <c r="L23" s="104"/>
    </row>
    <row r="24" spans="2:12" s="103" customFormat="1" ht="18" customHeight="1" x14ac:dyDescent="0.2">
      <c r="B24" s="104"/>
      <c r="E24" s="105" t="s">
        <v>210</v>
      </c>
      <c r="I24" s="102" t="s">
        <v>455</v>
      </c>
      <c r="J24" s="105" t="s">
        <v>449</v>
      </c>
      <c r="L24" s="104"/>
    </row>
    <row r="25" spans="2:12" s="103" customFormat="1" ht="6.95" customHeight="1" x14ac:dyDescent="0.2">
      <c r="B25" s="104"/>
      <c r="L25" s="104"/>
    </row>
    <row r="26" spans="2:12" s="103" customFormat="1" ht="12" customHeight="1" x14ac:dyDescent="0.2">
      <c r="B26" s="104"/>
      <c r="D26" s="102" t="s">
        <v>459</v>
      </c>
      <c r="L26" s="104"/>
    </row>
    <row r="27" spans="2:12" s="107" customFormat="1" ht="16.5" customHeight="1" x14ac:dyDescent="0.2">
      <c r="B27" s="108"/>
      <c r="E27" s="236" t="s">
        <v>449</v>
      </c>
      <c r="F27" s="236"/>
      <c r="G27" s="236"/>
      <c r="H27" s="236"/>
      <c r="L27" s="108"/>
    </row>
    <row r="28" spans="2:12" s="103" customFormat="1" ht="6.95" customHeight="1" x14ac:dyDescent="0.2">
      <c r="B28" s="104"/>
      <c r="L28" s="104"/>
    </row>
    <row r="29" spans="2:12" s="103" customFormat="1" ht="6.95" customHeight="1" x14ac:dyDescent="0.2">
      <c r="B29" s="104"/>
      <c r="D29" s="110"/>
      <c r="E29" s="110"/>
      <c r="F29" s="110"/>
      <c r="G29" s="110"/>
      <c r="H29" s="110"/>
      <c r="I29" s="110"/>
      <c r="J29" s="110"/>
      <c r="K29" s="110"/>
      <c r="L29" s="104"/>
    </row>
    <row r="30" spans="2:12" s="103" customFormat="1" ht="25.35" customHeight="1" x14ac:dyDescent="0.2">
      <c r="B30" s="104"/>
      <c r="D30" s="111" t="s">
        <v>460</v>
      </c>
      <c r="J30" s="112">
        <f>ROUND(J84, 2)</f>
        <v>0</v>
      </c>
      <c r="L30" s="104"/>
    </row>
    <row r="31" spans="2:12" s="103" customFormat="1" ht="6.95" customHeight="1" x14ac:dyDescent="0.2">
      <c r="B31" s="104"/>
      <c r="D31" s="110"/>
      <c r="E31" s="110"/>
      <c r="F31" s="110"/>
      <c r="G31" s="110"/>
      <c r="H31" s="110"/>
      <c r="I31" s="110"/>
      <c r="J31" s="110"/>
      <c r="K31" s="110"/>
      <c r="L31" s="104"/>
    </row>
    <row r="32" spans="2:12" s="103" customFormat="1" ht="14.45" customHeight="1" x14ac:dyDescent="0.2">
      <c r="B32" s="104"/>
      <c r="F32" s="113" t="s">
        <v>461</v>
      </c>
      <c r="I32" s="113" t="s">
        <v>462</v>
      </c>
      <c r="J32" s="113" t="s">
        <v>463</v>
      </c>
      <c r="L32" s="104"/>
    </row>
    <row r="33" spans="2:12" s="103" customFormat="1" ht="14.45" customHeight="1" x14ac:dyDescent="0.2">
      <c r="B33" s="104"/>
      <c r="D33" s="114" t="s">
        <v>464</v>
      </c>
      <c r="E33" s="102" t="s">
        <v>465</v>
      </c>
      <c r="F33" s="115">
        <f>ROUND((SUM(BE84:BE118)),  2)</f>
        <v>0</v>
      </c>
      <c r="I33" s="116">
        <v>0.21</v>
      </c>
      <c r="J33" s="115">
        <f>ROUND(((SUM(BE84:BE118))*I33),  2)</f>
        <v>0</v>
      </c>
      <c r="L33" s="104"/>
    </row>
    <row r="34" spans="2:12" s="103" customFormat="1" ht="14.45" customHeight="1" x14ac:dyDescent="0.2">
      <c r="B34" s="104"/>
      <c r="E34" s="102" t="s">
        <v>466</v>
      </c>
      <c r="F34" s="115">
        <f>ROUND((SUM(BF84:BF118)),  2)</f>
        <v>0</v>
      </c>
      <c r="I34" s="116">
        <v>0.15</v>
      </c>
      <c r="J34" s="115">
        <f>ROUND(((SUM(BF84:BF118))*I34),  2)</f>
        <v>0</v>
      </c>
      <c r="L34" s="104"/>
    </row>
    <row r="35" spans="2:12" s="103" customFormat="1" ht="14.45" hidden="1" customHeight="1" x14ac:dyDescent="0.2">
      <c r="B35" s="104"/>
      <c r="E35" s="102" t="s">
        <v>467</v>
      </c>
      <c r="F35" s="115">
        <f>ROUND((SUM(BG84:BG118)),  2)</f>
        <v>0</v>
      </c>
      <c r="I35" s="116">
        <v>0.21</v>
      </c>
      <c r="J35" s="115">
        <f>0</f>
        <v>0</v>
      </c>
      <c r="L35" s="104"/>
    </row>
    <row r="36" spans="2:12" s="103" customFormat="1" ht="14.45" hidden="1" customHeight="1" x14ac:dyDescent="0.2">
      <c r="B36" s="104"/>
      <c r="E36" s="102" t="s">
        <v>468</v>
      </c>
      <c r="F36" s="115">
        <f>ROUND((SUM(BH84:BH118)),  2)</f>
        <v>0</v>
      </c>
      <c r="I36" s="116">
        <v>0.15</v>
      </c>
      <c r="J36" s="115">
        <f>0</f>
        <v>0</v>
      </c>
      <c r="L36" s="104"/>
    </row>
    <row r="37" spans="2:12" s="103" customFormat="1" ht="14.45" hidden="1" customHeight="1" x14ac:dyDescent="0.2">
      <c r="B37" s="104"/>
      <c r="E37" s="102" t="s">
        <v>469</v>
      </c>
      <c r="F37" s="115">
        <f>ROUND((SUM(BI84:BI118)),  2)</f>
        <v>0</v>
      </c>
      <c r="I37" s="116">
        <v>0</v>
      </c>
      <c r="J37" s="115">
        <f>0</f>
        <v>0</v>
      </c>
      <c r="L37" s="104"/>
    </row>
    <row r="38" spans="2:12" s="103" customFormat="1" ht="6.95" customHeight="1" x14ac:dyDescent="0.2">
      <c r="B38" s="104"/>
      <c r="L38" s="104"/>
    </row>
    <row r="39" spans="2:12" s="103" customFormat="1" ht="25.35" customHeight="1" x14ac:dyDescent="0.2">
      <c r="B39" s="104"/>
      <c r="C39" s="117"/>
      <c r="D39" s="118" t="s">
        <v>470</v>
      </c>
      <c r="E39" s="119"/>
      <c r="F39" s="119"/>
      <c r="G39" s="120" t="s">
        <v>471</v>
      </c>
      <c r="H39" s="121" t="s">
        <v>472</v>
      </c>
      <c r="I39" s="119"/>
      <c r="J39" s="122">
        <f>SUM(J30:J37)</f>
        <v>0</v>
      </c>
      <c r="K39" s="123"/>
      <c r="L39" s="104"/>
    </row>
    <row r="40" spans="2:12" s="103" customFormat="1" ht="14.45" customHeight="1" x14ac:dyDescent="0.2">
      <c r="B40" s="124"/>
      <c r="C40" s="125"/>
      <c r="D40" s="125"/>
      <c r="E40" s="125"/>
      <c r="F40" s="125"/>
      <c r="G40" s="125"/>
      <c r="H40" s="125"/>
      <c r="I40" s="125"/>
      <c r="J40" s="125"/>
      <c r="K40" s="125"/>
      <c r="L40" s="104"/>
    </row>
    <row r="44" spans="2:12" s="103" customFormat="1" ht="6.95" customHeight="1" x14ac:dyDescent="0.2">
      <c r="B44" s="126"/>
      <c r="C44" s="127"/>
      <c r="D44" s="127"/>
      <c r="E44" s="127"/>
      <c r="F44" s="127"/>
      <c r="G44" s="127"/>
      <c r="H44" s="127"/>
      <c r="I44" s="127"/>
      <c r="J44" s="127"/>
      <c r="K44" s="127"/>
      <c r="L44" s="104"/>
    </row>
    <row r="45" spans="2:12" s="103" customFormat="1" ht="24.95" customHeight="1" x14ac:dyDescent="0.2">
      <c r="B45" s="104"/>
      <c r="C45" s="100" t="s">
        <v>473</v>
      </c>
      <c r="L45" s="104"/>
    </row>
    <row r="46" spans="2:12" s="103" customFormat="1" ht="6.95" customHeight="1" x14ac:dyDescent="0.2">
      <c r="B46" s="104"/>
      <c r="L46" s="104"/>
    </row>
    <row r="47" spans="2:12" s="103" customFormat="1" ht="12" customHeight="1" x14ac:dyDescent="0.2">
      <c r="B47" s="104"/>
      <c r="C47" s="102" t="s">
        <v>445</v>
      </c>
      <c r="L47" s="104"/>
    </row>
    <row r="48" spans="2:12" s="103" customFormat="1" ht="16.5" customHeight="1" x14ac:dyDescent="0.2">
      <c r="B48" s="104"/>
      <c r="E48" s="232" t="str">
        <f>E7</f>
        <v>ZŠ PETŘINY</v>
      </c>
      <c r="F48" s="233"/>
      <c r="G48" s="233"/>
      <c r="H48" s="233"/>
      <c r="L48" s="104"/>
    </row>
    <row r="49" spans="2:47" s="103" customFormat="1" ht="12" customHeight="1" x14ac:dyDescent="0.2">
      <c r="B49" s="104"/>
      <c r="C49" s="102" t="s">
        <v>446</v>
      </c>
      <c r="L49" s="104"/>
    </row>
    <row r="50" spans="2:47" s="103" customFormat="1" ht="16.5" customHeight="1" x14ac:dyDescent="0.2">
      <c r="B50" s="104"/>
      <c r="E50" s="230" t="str">
        <f>E9</f>
        <v>SO-03.2 - VODOVOD</v>
      </c>
      <c r="F50" s="231"/>
      <c r="G50" s="231"/>
      <c r="H50" s="231"/>
      <c r="L50" s="104"/>
    </row>
    <row r="51" spans="2:47" s="103" customFormat="1" ht="6.95" customHeight="1" x14ac:dyDescent="0.2">
      <c r="B51" s="104"/>
      <c r="L51" s="104"/>
    </row>
    <row r="52" spans="2:47" s="103" customFormat="1" ht="12" customHeight="1" x14ac:dyDescent="0.2">
      <c r="B52" s="104"/>
      <c r="C52" s="102" t="s">
        <v>451</v>
      </c>
      <c r="F52" s="105" t="str">
        <f>F12</f>
        <v xml:space="preserve"> </v>
      </c>
      <c r="I52" s="102" t="s">
        <v>452</v>
      </c>
      <c r="J52" s="106" t="str">
        <f>IF(J12="","",J12)</f>
        <v>7. 3. 2023</v>
      </c>
      <c r="L52" s="104"/>
    </row>
    <row r="53" spans="2:47" s="103" customFormat="1" ht="6.95" customHeight="1" x14ac:dyDescent="0.2">
      <c r="B53" s="104"/>
      <c r="L53" s="104"/>
    </row>
    <row r="54" spans="2:47" s="103" customFormat="1" ht="15.2" customHeight="1" x14ac:dyDescent="0.2">
      <c r="B54" s="104"/>
      <c r="C54" s="102" t="s">
        <v>453</v>
      </c>
      <c r="F54" s="105" t="str">
        <f>E15</f>
        <v xml:space="preserve"> </v>
      </c>
      <c r="I54" s="102" t="s">
        <v>457</v>
      </c>
      <c r="J54" s="109" t="str">
        <f>E21</f>
        <v xml:space="preserve"> </v>
      </c>
      <c r="L54" s="104"/>
    </row>
    <row r="55" spans="2:47" s="103" customFormat="1" ht="15.2" customHeight="1" x14ac:dyDescent="0.2">
      <c r="B55" s="104"/>
      <c r="C55" s="102" t="s">
        <v>456</v>
      </c>
      <c r="F55" s="105" t="str">
        <f>IF(E18="","",E18)</f>
        <v xml:space="preserve"> </v>
      </c>
      <c r="I55" s="102" t="s">
        <v>458</v>
      </c>
      <c r="J55" s="109" t="str">
        <f>E24</f>
        <v xml:space="preserve"> </v>
      </c>
      <c r="L55" s="104"/>
    </row>
    <row r="56" spans="2:47" s="103" customFormat="1" ht="10.35" customHeight="1" x14ac:dyDescent="0.2">
      <c r="B56" s="104"/>
      <c r="L56" s="104"/>
    </row>
    <row r="57" spans="2:47" s="103" customFormat="1" ht="29.25" customHeight="1" x14ac:dyDescent="0.2">
      <c r="B57" s="104"/>
      <c r="C57" s="128" t="s">
        <v>474</v>
      </c>
      <c r="D57" s="117"/>
      <c r="E57" s="117"/>
      <c r="F57" s="117"/>
      <c r="G57" s="117"/>
      <c r="H57" s="117"/>
      <c r="I57" s="117"/>
      <c r="J57" s="129" t="s">
        <v>475</v>
      </c>
      <c r="K57" s="117"/>
      <c r="L57" s="104"/>
    </row>
    <row r="58" spans="2:47" s="103" customFormat="1" ht="10.35" customHeight="1" x14ac:dyDescent="0.2">
      <c r="B58" s="104"/>
      <c r="L58" s="104"/>
    </row>
    <row r="59" spans="2:47" s="103" customFormat="1" ht="22.9" customHeight="1" x14ac:dyDescent="0.2">
      <c r="B59" s="104"/>
      <c r="C59" s="130" t="s">
        <v>476</v>
      </c>
      <c r="J59" s="112">
        <f>J84</f>
        <v>0</v>
      </c>
      <c r="L59" s="104"/>
      <c r="AU59" s="96" t="s">
        <v>477</v>
      </c>
    </row>
    <row r="60" spans="2:47" s="131" customFormat="1" ht="24.95" customHeight="1" x14ac:dyDescent="0.2">
      <c r="B60" s="132"/>
      <c r="D60" s="133" t="s">
        <v>478</v>
      </c>
      <c r="E60" s="134"/>
      <c r="F60" s="134"/>
      <c r="G60" s="134"/>
      <c r="H60" s="134"/>
      <c r="I60" s="134"/>
      <c r="J60" s="135">
        <f>J85</f>
        <v>0</v>
      </c>
      <c r="L60" s="132"/>
    </row>
    <row r="61" spans="2:47" s="136" customFormat="1" ht="19.899999999999999" customHeight="1" x14ac:dyDescent="0.2">
      <c r="B61" s="137"/>
      <c r="D61" s="138" t="s">
        <v>479</v>
      </c>
      <c r="E61" s="139"/>
      <c r="F61" s="139"/>
      <c r="G61" s="139"/>
      <c r="H61" s="139"/>
      <c r="I61" s="139"/>
      <c r="J61" s="140">
        <f>J86</f>
        <v>0</v>
      </c>
      <c r="L61" s="137"/>
    </row>
    <row r="62" spans="2:47" s="136" customFormat="1" ht="19.899999999999999" customHeight="1" x14ac:dyDescent="0.2">
      <c r="B62" s="137"/>
      <c r="D62" s="138" t="s">
        <v>480</v>
      </c>
      <c r="E62" s="139"/>
      <c r="F62" s="139"/>
      <c r="G62" s="139"/>
      <c r="H62" s="139"/>
      <c r="I62" s="139"/>
      <c r="J62" s="140">
        <f>J97</f>
        <v>0</v>
      </c>
      <c r="L62" s="137"/>
    </row>
    <row r="63" spans="2:47" s="136" customFormat="1" ht="19.899999999999999" customHeight="1" x14ac:dyDescent="0.2">
      <c r="B63" s="137"/>
      <c r="D63" s="138" t="s">
        <v>481</v>
      </c>
      <c r="E63" s="139"/>
      <c r="F63" s="139"/>
      <c r="G63" s="139"/>
      <c r="H63" s="139"/>
      <c r="I63" s="139"/>
      <c r="J63" s="140">
        <f>J102</f>
        <v>0</v>
      </c>
      <c r="L63" s="137"/>
    </row>
    <row r="64" spans="2:47" s="136" customFormat="1" ht="19.899999999999999" customHeight="1" x14ac:dyDescent="0.2">
      <c r="B64" s="137"/>
      <c r="D64" s="138" t="s">
        <v>482</v>
      </c>
      <c r="E64" s="139"/>
      <c r="F64" s="139"/>
      <c r="G64" s="139"/>
      <c r="H64" s="139"/>
      <c r="I64" s="139"/>
      <c r="J64" s="140">
        <f>J117</f>
        <v>0</v>
      </c>
      <c r="L64" s="137"/>
    </row>
    <row r="65" spans="2:12" s="103" customFormat="1" ht="21.75" customHeight="1" x14ac:dyDescent="0.2">
      <c r="B65" s="104"/>
      <c r="L65" s="104"/>
    </row>
    <row r="66" spans="2:12" s="103" customFormat="1" ht="6.95" customHeight="1" x14ac:dyDescent="0.2">
      <c r="B66" s="124"/>
      <c r="C66" s="125"/>
      <c r="D66" s="125"/>
      <c r="E66" s="125"/>
      <c r="F66" s="125"/>
      <c r="G66" s="125"/>
      <c r="H66" s="125"/>
      <c r="I66" s="125"/>
      <c r="J66" s="125"/>
      <c r="K66" s="125"/>
      <c r="L66" s="104"/>
    </row>
    <row r="70" spans="2:12" s="103" customFormat="1" ht="6.95" customHeight="1" x14ac:dyDescent="0.2">
      <c r="B70" s="126"/>
      <c r="C70" s="127"/>
      <c r="D70" s="127"/>
      <c r="E70" s="127"/>
      <c r="F70" s="127"/>
      <c r="G70" s="127"/>
      <c r="H70" s="127"/>
      <c r="I70" s="127"/>
      <c r="J70" s="127"/>
      <c r="K70" s="127"/>
      <c r="L70" s="104"/>
    </row>
    <row r="71" spans="2:12" s="103" customFormat="1" ht="24.95" customHeight="1" x14ac:dyDescent="0.2">
      <c r="B71" s="104"/>
      <c r="C71" s="100" t="s">
        <v>483</v>
      </c>
      <c r="L71" s="104"/>
    </row>
    <row r="72" spans="2:12" s="103" customFormat="1" ht="6.95" customHeight="1" x14ac:dyDescent="0.2">
      <c r="B72" s="104"/>
      <c r="L72" s="104"/>
    </row>
    <row r="73" spans="2:12" s="103" customFormat="1" ht="12" customHeight="1" x14ac:dyDescent="0.2">
      <c r="B73" s="104"/>
      <c r="C73" s="102" t="s">
        <v>445</v>
      </c>
      <c r="L73" s="104"/>
    </row>
    <row r="74" spans="2:12" s="103" customFormat="1" ht="16.5" customHeight="1" x14ac:dyDescent="0.2">
      <c r="B74" s="104"/>
      <c r="E74" s="232" t="str">
        <f>E7</f>
        <v>ZŠ PETŘINY</v>
      </c>
      <c r="F74" s="233"/>
      <c r="G74" s="233"/>
      <c r="H74" s="233"/>
      <c r="L74" s="104"/>
    </row>
    <row r="75" spans="2:12" s="103" customFormat="1" ht="12" customHeight="1" x14ac:dyDescent="0.2">
      <c r="B75" s="104"/>
      <c r="C75" s="102" t="s">
        <v>446</v>
      </c>
      <c r="L75" s="104"/>
    </row>
    <row r="76" spans="2:12" s="103" customFormat="1" ht="16.5" customHeight="1" x14ac:dyDescent="0.2">
      <c r="B76" s="104"/>
      <c r="E76" s="230" t="str">
        <f>E9</f>
        <v>SO-03.2 - VODOVOD</v>
      </c>
      <c r="F76" s="231"/>
      <c r="G76" s="231"/>
      <c r="H76" s="231"/>
      <c r="L76" s="104"/>
    </row>
    <row r="77" spans="2:12" s="103" customFormat="1" ht="6.95" customHeight="1" x14ac:dyDescent="0.2">
      <c r="B77" s="104"/>
      <c r="L77" s="104"/>
    </row>
    <row r="78" spans="2:12" s="103" customFormat="1" ht="12" customHeight="1" x14ac:dyDescent="0.2">
      <c r="B78" s="104"/>
      <c r="C78" s="102" t="s">
        <v>451</v>
      </c>
      <c r="F78" s="105" t="str">
        <f>F12</f>
        <v xml:space="preserve"> </v>
      </c>
      <c r="I78" s="102" t="s">
        <v>452</v>
      </c>
      <c r="J78" s="106" t="str">
        <f>IF(J12="","",J12)</f>
        <v>7. 3. 2023</v>
      </c>
      <c r="L78" s="104"/>
    </row>
    <row r="79" spans="2:12" s="103" customFormat="1" ht="6.95" customHeight="1" x14ac:dyDescent="0.2">
      <c r="B79" s="104"/>
      <c r="L79" s="104"/>
    </row>
    <row r="80" spans="2:12" s="103" customFormat="1" ht="15.2" customHeight="1" x14ac:dyDescent="0.2">
      <c r="B80" s="104"/>
      <c r="C80" s="102" t="s">
        <v>453</v>
      </c>
      <c r="F80" s="105" t="str">
        <f>E15</f>
        <v xml:space="preserve"> </v>
      </c>
      <c r="I80" s="102" t="s">
        <v>457</v>
      </c>
      <c r="J80" s="109" t="str">
        <f>E21</f>
        <v xml:space="preserve"> </v>
      </c>
      <c r="L80" s="104"/>
    </row>
    <row r="81" spans="2:65" s="103" customFormat="1" ht="15.2" customHeight="1" x14ac:dyDescent="0.2">
      <c r="B81" s="104"/>
      <c r="C81" s="102" t="s">
        <v>456</v>
      </c>
      <c r="F81" s="105" t="str">
        <f>IF(E18="","",E18)</f>
        <v xml:space="preserve"> </v>
      </c>
      <c r="I81" s="102" t="s">
        <v>458</v>
      </c>
      <c r="J81" s="109" t="str">
        <f>E24</f>
        <v xml:space="preserve"> </v>
      </c>
      <c r="L81" s="104"/>
    </row>
    <row r="82" spans="2:65" s="103" customFormat="1" ht="10.35" customHeight="1" x14ac:dyDescent="0.2">
      <c r="B82" s="104"/>
      <c r="L82" s="104"/>
    </row>
    <row r="83" spans="2:65" s="141" customFormat="1" ht="29.25" customHeight="1" x14ac:dyDescent="0.2">
      <c r="B83" s="142"/>
      <c r="C83" s="143" t="s">
        <v>484</v>
      </c>
      <c r="D83" s="144" t="s">
        <v>485</v>
      </c>
      <c r="E83" s="144" t="s">
        <v>486</v>
      </c>
      <c r="F83" s="144" t="s">
        <v>487</v>
      </c>
      <c r="G83" s="144" t="s">
        <v>488</v>
      </c>
      <c r="H83" s="144" t="s">
        <v>6</v>
      </c>
      <c r="I83" s="144" t="s">
        <v>489</v>
      </c>
      <c r="J83" s="144" t="s">
        <v>475</v>
      </c>
      <c r="K83" s="145" t="s">
        <v>490</v>
      </c>
      <c r="L83" s="142"/>
      <c r="M83" s="146" t="s">
        <v>449</v>
      </c>
      <c r="N83" s="147" t="s">
        <v>464</v>
      </c>
      <c r="O83" s="147" t="s">
        <v>491</v>
      </c>
      <c r="P83" s="147" t="s">
        <v>492</v>
      </c>
      <c r="Q83" s="147" t="s">
        <v>493</v>
      </c>
      <c r="R83" s="147" t="s">
        <v>494</v>
      </c>
      <c r="S83" s="147" t="s">
        <v>495</v>
      </c>
      <c r="T83" s="148" t="s">
        <v>496</v>
      </c>
    </row>
    <row r="84" spans="2:65" s="103" customFormat="1" ht="22.9" customHeight="1" x14ac:dyDescent="0.25">
      <c r="B84" s="104"/>
      <c r="C84" s="149" t="s">
        <v>497</v>
      </c>
      <c r="J84" s="150">
        <f>BK84</f>
        <v>0</v>
      </c>
      <c r="L84" s="104"/>
      <c r="M84" s="151"/>
      <c r="N84" s="110"/>
      <c r="O84" s="110"/>
      <c r="P84" s="152">
        <f>P85</f>
        <v>33.331000000000003</v>
      </c>
      <c r="Q84" s="110"/>
      <c r="R84" s="152">
        <f>R85</f>
        <v>1.4180000000000002E-2</v>
      </c>
      <c r="S84" s="110"/>
      <c r="T84" s="153">
        <f>T85</f>
        <v>0</v>
      </c>
      <c r="AT84" s="96" t="s">
        <v>498</v>
      </c>
      <c r="AU84" s="96" t="s">
        <v>477</v>
      </c>
      <c r="BK84" s="154">
        <f>BK85</f>
        <v>0</v>
      </c>
    </row>
    <row r="85" spans="2:65" s="155" customFormat="1" ht="25.9" customHeight="1" x14ac:dyDescent="0.2">
      <c r="B85" s="156"/>
      <c r="D85" s="157" t="s">
        <v>498</v>
      </c>
      <c r="E85" s="158" t="s">
        <v>499</v>
      </c>
      <c r="F85" s="158" t="s">
        <v>500</v>
      </c>
      <c r="J85" s="159">
        <f>BK85</f>
        <v>0</v>
      </c>
      <c r="L85" s="156"/>
      <c r="M85" s="160"/>
      <c r="P85" s="161">
        <f>P86+P97+P102+P117</f>
        <v>33.331000000000003</v>
      </c>
      <c r="R85" s="161">
        <f>R86+R97+R102+R117</f>
        <v>1.4180000000000002E-2</v>
      </c>
      <c r="T85" s="162">
        <f>T86+T97+T102+T117</f>
        <v>0</v>
      </c>
      <c r="AR85" s="157" t="s">
        <v>501</v>
      </c>
      <c r="AT85" s="163" t="s">
        <v>498</v>
      </c>
      <c r="AU85" s="163" t="s">
        <v>57</v>
      </c>
      <c r="AY85" s="157" t="s">
        <v>502</v>
      </c>
      <c r="BK85" s="164">
        <f>BK86+BK97+BK102+BK117</f>
        <v>0</v>
      </c>
    </row>
    <row r="86" spans="2:65" s="155" customFormat="1" ht="22.9" customHeight="1" x14ac:dyDescent="0.2">
      <c r="B86" s="156"/>
      <c r="D86" s="157" t="s">
        <v>498</v>
      </c>
      <c r="E86" s="165" t="s">
        <v>501</v>
      </c>
      <c r="F86" s="165" t="s">
        <v>503</v>
      </c>
      <c r="J86" s="166">
        <f>BK86</f>
        <v>0</v>
      </c>
      <c r="L86" s="156"/>
      <c r="M86" s="160"/>
      <c r="P86" s="161">
        <f>SUM(P87:P96)</f>
        <v>26.07</v>
      </c>
      <c r="R86" s="161">
        <f>SUM(R87:R96)</f>
        <v>0</v>
      </c>
      <c r="T86" s="162">
        <f>SUM(T87:T96)</f>
        <v>0</v>
      </c>
      <c r="AR86" s="157" t="s">
        <v>501</v>
      </c>
      <c r="AT86" s="163" t="s">
        <v>498</v>
      </c>
      <c r="AU86" s="163" t="s">
        <v>501</v>
      </c>
      <c r="AY86" s="157" t="s">
        <v>502</v>
      </c>
      <c r="BK86" s="164">
        <f>SUM(BK87:BK96)</f>
        <v>0</v>
      </c>
    </row>
    <row r="87" spans="2:65" s="103" customFormat="1" ht="24.2" customHeight="1" x14ac:dyDescent="0.2">
      <c r="B87" s="104"/>
      <c r="C87" s="167" t="s">
        <v>501</v>
      </c>
      <c r="D87" s="167" t="s">
        <v>504</v>
      </c>
      <c r="E87" s="168" t="s">
        <v>505</v>
      </c>
      <c r="F87" s="169" t="s">
        <v>506</v>
      </c>
      <c r="G87" s="170" t="s">
        <v>33</v>
      </c>
      <c r="H87" s="171">
        <v>22</v>
      </c>
      <c r="I87" s="222"/>
      <c r="J87" s="172">
        <f>ROUND(I87*H87,2)</f>
        <v>0</v>
      </c>
      <c r="K87" s="169" t="s">
        <v>507</v>
      </c>
      <c r="L87" s="104"/>
      <c r="M87" s="173" t="s">
        <v>449</v>
      </c>
      <c r="N87" s="174" t="s">
        <v>465</v>
      </c>
      <c r="O87" s="175">
        <v>1.1850000000000001</v>
      </c>
      <c r="P87" s="175">
        <f>O87*H87</f>
        <v>26.07</v>
      </c>
      <c r="Q87" s="175">
        <v>0</v>
      </c>
      <c r="R87" s="175">
        <f>Q87*H87</f>
        <v>0</v>
      </c>
      <c r="S87" s="175">
        <v>0</v>
      </c>
      <c r="T87" s="176">
        <f>S87*H87</f>
        <v>0</v>
      </c>
      <c r="AR87" s="177" t="s">
        <v>508</v>
      </c>
      <c r="AT87" s="177" t="s">
        <v>504</v>
      </c>
      <c r="AU87" s="177" t="s">
        <v>441</v>
      </c>
      <c r="AY87" s="96" t="s">
        <v>502</v>
      </c>
      <c r="BE87" s="178">
        <f>IF(N87="základní",J87,0)</f>
        <v>0</v>
      </c>
      <c r="BF87" s="178">
        <f>IF(N87="snížená",J87,0)</f>
        <v>0</v>
      </c>
      <c r="BG87" s="178">
        <f>IF(N87="zákl. přenesená",J87,0)</f>
        <v>0</v>
      </c>
      <c r="BH87" s="178">
        <f>IF(N87="sníž. přenesená",J87,0)</f>
        <v>0</v>
      </c>
      <c r="BI87" s="178">
        <f>IF(N87="nulová",J87,0)</f>
        <v>0</v>
      </c>
      <c r="BJ87" s="96" t="s">
        <v>501</v>
      </c>
      <c r="BK87" s="178">
        <f>ROUND(I87*H87,2)</f>
        <v>0</v>
      </c>
      <c r="BL87" s="96" t="s">
        <v>508</v>
      </c>
      <c r="BM87" s="177" t="s">
        <v>509</v>
      </c>
    </row>
    <row r="88" spans="2:65" s="103" customFormat="1" x14ac:dyDescent="0.2">
      <c r="B88" s="104"/>
      <c r="D88" s="179" t="s">
        <v>510</v>
      </c>
      <c r="F88" s="180" t="s">
        <v>511</v>
      </c>
      <c r="L88" s="104"/>
      <c r="M88" s="181"/>
      <c r="T88" s="182"/>
      <c r="AT88" s="96" t="s">
        <v>510</v>
      </c>
      <c r="AU88" s="96" t="s">
        <v>441</v>
      </c>
    </row>
    <row r="89" spans="2:65" s="103" customFormat="1" ht="37.9" customHeight="1" x14ac:dyDescent="0.2">
      <c r="B89" s="104"/>
      <c r="C89" s="167" t="s">
        <v>441</v>
      </c>
      <c r="D89" s="167" t="s">
        <v>504</v>
      </c>
      <c r="E89" s="168" t="s">
        <v>512</v>
      </c>
      <c r="F89" s="169" t="s">
        <v>513</v>
      </c>
      <c r="G89" s="170" t="s">
        <v>33</v>
      </c>
      <c r="H89" s="171">
        <v>6.9</v>
      </c>
      <c r="I89" s="222"/>
      <c r="J89" s="172">
        <f>ROUND(I89*H89,2)</f>
        <v>0</v>
      </c>
      <c r="K89" s="169" t="s">
        <v>449</v>
      </c>
      <c r="L89" s="104"/>
      <c r="M89" s="173" t="s">
        <v>449</v>
      </c>
      <c r="N89" s="174" t="s">
        <v>465</v>
      </c>
      <c r="O89" s="175">
        <v>0</v>
      </c>
      <c r="P89" s="175">
        <f>O89*H89</f>
        <v>0</v>
      </c>
      <c r="Q89" s="175">
        <v>0</v>
      </c>
      <c r="R89" s="175">
        <f>Q89*H89</f>
        <v>0</v>
      </c>
      <c r="S89" s="175">
        <v>0</v>
      </c>
      <c r="T89" s="176">
        <f>S89*H89</f>
        <v>0</v>
      </c>
      <c r="AR89" s="177" t="s">
        <v>508</v>
      </c>
      <c r="AT89" s="177" t="s">
        <v>504</v>
      </c>
      <c r="AU89" s="177" t="s">
        <v>441</v>
      </c>
      <c r="AY89" s="96" t="s">
        <v>502</v>
      </c>
      <c r="BE89" s="178">
        <f>IF(N89="základní",J89,0)</f>
        <v>0</v>
      </c>
      <c r="BF89" s="178">
        <f>IF(N89="snížená",J89,0)</f>
        <v>0</v>
      </c>
      <c r="BG89" s="178">
        <f>IF(N89="zákl. přenesená",J89,0)</f>
        <v>0</v>
      </c>
      <c r="BH89" s="178">
        <f>IF(N89="sníž. přenesená",J89,0)</f>
        <v>0</v>
      </c>
      <c r="BI89" s="178">
        <f>IF(N89="nulová",J89,0)</f>
        <v>0</v>
      </c>
      <c r="BJ89" s="96" t="s">
        <v>501</v>
      </c>
      <c r="BK89" s="178">
        <f>ROUND(I89*H89,2)</f>
        <v>0</v>
      </c>
      <c r="BL89" s="96" t="s">
        <v>508</v>
      </c>
      <c r="BM89" s="177" t="s">
        <v>514</v>
      </c>
    </row>
    <row r="90" spans="2:65" s="103" customFormat="1" ht="37.9" customHeight="1" x14ac:dyDescent="0.2">
      <c r="B90" s="104"/>
      <c r="C90" s="167" t="s">
        <v>515</v>
      </c>
      <c r="D90" s="167" t="s">
        <v>504</v>
      </c>
      <c r="E90" s="168" t="s">
        <v>516</v>
      </c>
      <c r="F90" s="169" t="s">
        <v>517</v>
      </c>
      <c r="G90" s="170" t="s">
        <v>33</v>
      </c>
      <c r="H90" s="171">
        <v>34.5</v>
      </c>
      <c r="I90" s="222"/>
      <c r="J90" s="172">
        <f>ROUND(I90*H90,2)</f>
        <v>0</v>
      </c>
      <c r="K90" s="169" t="s">
        <v>449</v>
      </c>
      <c r="L90" s="104"/>
      <c r="M90" s="173" t="s">
        <v>449</v>
      </c>
      <c r="N90" s="174" t="s">
        <v>465</v>
      </c>
      <c r="O90" s="175">
        <v>0</v>
      </c>
      <c r="P90" s="175">
        <f>O90*H90</f>
        <v>0</v>
      </c>
      <c r="Q90" s="175">
        <v>0</v>
      </c>
      <c r="R90" s="175">
        <f>Q90*H90</f>
        <v>0</v>
      </c>
      <c r="S90" s="175">
        <v>0</v>
      </c>
      <c r="T90" s="176">
        <f>S90*H90</f>
        <v>0</v>
      </c>
      <c r="AR90" s="177" t="s">
        <v>508</v>
      </c>
      <c r="AT90" s="177" t="s">
        <v>504</v>
      </c>
      <c r="AU90" s="177" t="s">
        <v>441</v>
      </c>
      <c r="AY90" s="96" t="s">
        <v>502</v>
      </c>
      <c r="BE90" s="178">
        <f>IF(N90="základní",J90,0)</f>
        <v>0</v>
      </c>
      <c r="BF90" s="178">
        <f>IF(N90="snížená",J90,0)</f>
        <v>0</v>
      </c>
      <c r="BG90" s="178">
        <f>IF(N90="zákl. přenesená",J90,0)</f>
        <v>0</v>
      </c>
      <c r="BH90" s="178">
        <f>IF(N90="sníž. přenesená",J90,0)</f>
        <v>0</v>
      </c>
      <c r="BI90" s="178">
        <f>IF(N90="nulová",J90,0)</f>
        <v>0</v>
      </c>
      <c r="BJ90" s="96" t="s">
        <v>501</v>
      </c>
      <c r="BK90" s="178">
        <f>ROUND(I90*H90,2)</f>
        <v>0</v>
      </c>
      <c r="BL90" s="96" t="s">
        <v>508</v>
      </c>
      <c r="BM90" s="177" t="s">
        <v>518</v>
      </c>
    </row>
    <row r="91" spans="2:65" s="103" customFormat="1" ht="24.2" customHeight="1" x14ac:dyDescent="0.2">
      <c r="B91" s="104"/>
      <c r="C91" s="167" t="s">
        <v>508</v>
      </c>
      <c r="D91" s="167" t="s">
        <v>504</v>
      </c>
      <c r="E91" s="168" t="s">
        <v>519</v>
      </c>
      <c r="F91" s="169" t="s">
        <v>520</v>
      </c>
      <c r="G91" s="170" t="s">
        <v>33</v>
      </c>
      <c r="H91" s="171">
        <v>6.9</v>
      </c>
      <c r="I91" s="222"/>
      <c r="J91" s="172">
        <f>ROUND(I91*H91,2)</f>
        <v>0</v>
      </c>
      <c r="K91" s="169" t="s">
        <v>449</v>
      </c>
      <c r="L91" s="104"/>
      <c r="M91" s="173" t="s">
        <v>449</v>
      </c>
      <c r="N91" s="174" t="s">
        <v>465</v>
      </c>
      <c r="O91" s="175">
        <v>0</v>
      </c>
      <c r="P91" s="175">
        <f>O91*H91</f>
        <v>0</v>
      </c>
      <c r="Q91" s="175">
        <v>0</v>
      </c>
      <c r="R91" s="175">
        <f>Q91*H91</f>
        <v>0</v>
      </c>
      <c r="S91" s="175">
        <v>0</v>
      </c>
      <c r="T91" s="176">
        <f>S91*H91</f>
        <v>0</v>
      </c>
      <c r="AR91" s="177" t="s">
        <v>508</v>
      </c>
      <c r="AT91" s="177" t="s">
        <v>504</v>
      </c>
      <c r="AU91" s="177" t="s">
        <v>441</v>
      </c>
      <c r="AY91" s="96" t="s">
        <v>502</v>
      </c>
      <c r="BE91" s="178">
        <f>IF(N91="základní",J91,0)</f>
        <v>0</v>
      </c>
      <c r="BF91" s="178">
        <f>IF(N91="snížená",J91,0)</f>
        <v>0</v>
      </c>
      <c r="BG91" s="178">
        <f>IF(N91="zákl. přenesená",J91,0)</f>
        <v>0</v>
      </c>
      <c r="BH91" s="178">
        <f>IF(N91="sníž. přenesená",J91,0)</f>
        <v>0</v>
      </c>
      <c r="BI91" s="178">
        <f>IF(N91="nulová",J91,0)</f>
        <v>0</v>
      </c>
      <c r="BJ91" s="96" t="s">
        <v>501</v>
      </c>
      <c r="BK91" s="178">
        <f>ROUND(I91*H91,2)</f>
        <v>0</v>
      </c>
      <c r="BL91" s="96" t="s">
        <v>508</v>
      </c>
      <c r="BM91" s="177" t="s">
        <v>521</v>
      </c>
    </row>
    <row r="92" spans="2:65" s="103" customFormat="1" ht="24.2" customHeight="1" x14ac:dyDescent="0.2">
      <c r="B92" s="104"/>
      <c r="C92" s="167" t="s">
        <v>522</v>
      </c>
      <c r="D92" s="167" t="s">
        <v>504</v>
      </c>
      <c r="E92" s="168" t="s">
        <v>523</v>
      </c>
      <c r="F92" s="169" t="s">
        <v>524</v>
      </c>
      <c r="G92" s="170" t="s">
        <v>71</v>
      </c>
      <c r="H92" s="171">
        <v>13.8</v>
      </c>
      <c r="I92" s="222"/>
      <c r="J92" s="172">
        <f>ROUND(I92*H92,2)</f>
        <v>0</v>
      </c>
      <c r="K92" s="169" t="s">
        <v>449</v>
      </c>
      <c r="L92" s="104"/>
      <c r="M92" s="173" t="s">
        <v>449</v>
      </c>
      <c r="N92" s="174" t="s">
        <v>465</v>
      </c>
      <c r="O92" s="175">
        <v>0</v>
      </c>
      <c r="P92" s="175">
        <f>O92*H92</f>
        <v>0</v>
      </c>
      <c r="Q92" s="175">
        <v>0</v>
      </c>
      <c r="R92" s="175">
        <f>Q92*H92</f>
        <v>0</v>
      </c>
      <c r="S92" s="175">
        <v>0</v>
      </c>
      <c r="T92" s="176">
        <f>S92*H92</f>
        <v>0</v>
      </c>
      <c r="AR92" s="177" t="s">
        <v>508</v>
      </c>
      <c r="AT92" s="177" t="s">
        <v>504</v>
      </c>
      <c r="AU92" s="177" t="s">
        <v>441</v>
      </c>
      <c r="AY92" s="96" t="s">
        <v>502</v>
      </c>
      <c r="BE92" s="178">
        <f>IF(N92="základní",J92,0)</f>
        <v>0</v>
      </c>
      <c r="BF92" s="178">
        <f>IF(N92="snížená",J92,0)</f>
        <v>0</v>
      </c>
      <c r="BG92" s="178">
        <f>IF(N92="zákl. přenesená",J92,0)</f>
        <v>0</v>
      </c>
      <c r="BH92" s="178">
        <f>IF(N92="sníž. přenesená",J92,0)</f>
        <v>0</v>
      </c>
      <c r="BI92" s="178">
        <f>IF(N92="nulová",J92,0)</f>
        <v>0</v>
      </c>
      <c r="BJ92" s="96" t="s">
        <v>501</v>
      </c>
      <c r="BK92" s="178">
        <f>ROUND(I92*H92,2)</f>
        <v>0</v>
      </c>
      <c r="BL92" s="96" t="s">
        <v>508</v>
      </c>
      <c r="BM92" s="177" t="s">
        <v>525</v>
      </c>
    </row>
    <row r="93" spans="2:65" s="183" customFormat="1" ht="11.25" x14ac:dyDescent="0.2">
      <c r="B93" s="184"/>
      <c r="D93" s="185" t="s">
        <v>526</v>
      </c>
      <c r="E93" s="186" t="s">
        <v>449</v>
      </c>
      <c r="F93" s="187" t="s">
        <v>527</v>
      </c>
      <c r="H93" s="188">
        <v>13.8</v>
      </c>
      <c r="L93" s="184"/>
      <c r="M93" s="189"/>
      <c r="T93" s="190"/>
      <c r="AT93" s="186" t="s">
        <v>526</v>
      </c>
      <c r="AU93" s="186" t="s">
        <v>441</v>
      </c>
      <c r="AV93" s="183" t="s">
        <v>441</v>
      </c>
      <c r="AW93" s="183" t="s">
        <v>528</v>
      </c>
      <c r="AX93" s="183" t="s">
        <v>57</v>
      </c>
      <c r="AY93" s="186" t="s">
        <v>502</v>
      </c>
    </row>
    <row r="94" spans="2:65" s="191" customFormat="1" ht="11.25" x14ac:dyDescent="0.2">
      <c r="B94" s="192"/>
      <c r="D94" s="185" t="s">
        <v>526</v>
      </c>
      <c r="E94" s="193" t="s">
        <v>449</v>
      </c>
      <c r="F94" s="194" t="s">
        <v>529</v>
      </c>
      <c r="H94" s="195">
        <v>13.8</v>
      </c>
      <c r="L94" s="192"/>
      <c r="M94" s="196"/>
      <c r="T94" s="197"/>
      <c r="AT94" s="193" t="s">
        <v>526</v>
      </c>
      <c r="AU94" s="193" t="s">
        <v>441</v>
      </c>
      <c r="AV94" s="191" t="s">
        <v>508</v>
      </c>
      <c r="AW94" s="191" t="s">
        <v>528</v>
      </c>
      <c r="AX94" s="191" t="s">
        <v>501</v>
      </c>
      <c r="AY94" s="193" t="s">
        <v>502</v>
      </c>
    </row>
    <row r="95" spans="2:65" s="103" customFormat="1" ht="24.2" customHeight="1" x14ac:dyDescent="0.2">
      <c r="B95" s="104"/>
      <c r="C95" s="167" t="s">
        <v>530</v>
      </c>
      <c r="D95" s="167" t="s">
        <v>504</v>
      </c>
      <c r="E95" s="168" t="s">
        <v>531</v>
      </c>
      <c r="F95" s="169" t="s">
        <v>532</v>
      </c>
      <c r="G95" s="170" t="s">
        <v>33</v>
      </c>
      <c r="H95" s="171">
        <v>15.1</v>
      </c>
      <c r="I95" s="222"/>
      <c r="J95" s="172">
        <f>ROUND(I95*H95,2)</f>
        <v>0</v>
      </c>
      <c r="K95" s="169" t="s">
        <v>449</v>
      </c>
      <c r="L95" s="104"/>
      <c r="M95" s="173" t="s">
        <v>449</v>
      </c>
      <c r="N95" s="174" t="s">
        <v>465</v>
      </c>
      <c r="O95" s="175">
        <v>0</v>
      </c>
      <c r="P95" s="175">
        <f>O95*H95</f>
        <v>0</v>
      </c>
      <c r="Q95" s="175">
        <v>0</v>
      </c>
      <c r="R95" s="175">
        <f>Q95*H95</f>
        <v>0</v>
      </c>
      <c r="S95" s="175">
        <v>0</v>
      </c>
      <c r="T95" s="176">
        <f>S95*H95</f>
        <v>0</v>
      </c>
      <c r="AR95" s="177" t="s">
        <v>508</v>
      </c>
      <c r="AT95" s="177" t="s">
        <v>504</v>
      </c>
      <c r="AU95" s="177" t="s">
        <v>441</v>
      </c>
      <c r="AY95" s="96" t="s">
        <v>502</v>
      </c>
      <c r="BE95" s="178">
        <f>IF(N95="základní",J95,0)</f>
        <v>0</v>
      </c>
      <c r="BF95" s="178">
        <f>IF(N95="snížená",J95,0)</f>
        <v>0</v>
      </c>
      <c r="BG95" s="178">
        <f>IF(N95="zákl. přenesená",J95,0)</f>
        <v>0</v>
      </c>
      <c r="BH95" s="178">
        <f>IF(N95="sníž. přenesená",J95,0)</f>
        <v>0</v>
      </c>
      <c r="BI95" s="178">
        <f>IF(N95="nulová",J95,0)</f>
        <v>0</v>
      </c>
      <c r="BJ95" s="96" t="s">
        <v>501</v>
      </c>
      <c r="BK95" s="178">
        <f>ROUND(I95*H95,2)</f>
        <v>0</v>
      </c>
      <c r="BL95" s="96" t="s">
        <v>508</v>
      </c>
      <c r="BM95" s="177" t="s">
        <v>533</v>
      </c>
    </row>
    <row r="96" spans="2:65" s="103" customFormat="1" ht="37.9" customHeight="1" x14ac:dyDescent="0.2">
      <c r="B96" s="104"/>
      <c r="C96" s="167" t="s">
        <v>534</v>
      </c>
      <c r="D96" s="167" t="s">
        <v>504</v>
      </c>
      <c r="E96" s="168" t="s">
        <v>535</v>
      </c>
      <c r="F96" s="169" t="s">
        <v>536</v>
      </c>
      <c r="G96" s="170" t="s">
        <v>33</v>
      </c>
      <c r="H96" s="171">
        <v>4.9000000000000004</v>
      </c>
      <c r="I96" s="222"/>
      <c r="J96" s="172">
        <f>ROUND(I96*H96,2)</f>
        <v>0</v>
      </c>
      <c r="K96" s="169" t="s">
        <v>449</v>
      </c>
      <c r="L96" s="104"/>
      <c r="M96" s="173" t="s">
        <v>449</v>
      </c>
      <c r="N96" s="174" t="s">
        <v>465</v>
      </c>
      <c r="O96" s="175">
        <v>0</v>
      </c>
      <c r="P96" s="175">
        <f>O96*H96</f>
        <v>0</v>
      </c>
      <c r="Q96" s="175">
        <v>0</v>
      </c>
      <c r="R96" s="175">
        <f>Q96*H96</f>
        <v>0</v>
      </c>
      <c r="S96" s="175">
        <v>0</v>
      </c>
      <c r="T96" s="176">
        <f>S96*H96</f>
        <v>0</v>
      </c>
      <c r="AR96" s="177" t="s">
        <v>508</v>
      </c>
      <c r="AT96" s="177" t="s">
        <v>504</v>
      </c>
      <c r="AU96" s="177" t="s">
        <v>441</v>
      </c>
      <c r="AY96" s="96" t="s">
        <v>502</v>
      </c>
      <c r="BE96" s="178">
        <f>IF(N96="základní",J96,0)</f>
        <v>0</v>
      </c>
      <c r="BF96" s="178">
        <f>IF(N96="snížená",J96,0)</f>
        <v>0</v>
      </c>
      <c r="BG96" s="178">
        <f>IF(N96="zákl. přenesená",J96,0)</f>
        <v>0</v>
      </c>
      <c r="BH96" s="178">
        <f>IF(N96="sníž. přenesená",J96,0)</f>
        <v>0</v>
      </c>
      <c r="BI96" s="178">
        <f>IF(N96="nulová",J96,0)</f>
        <v>0</v>
      </c>
      <c r="BJ96" s="96" t="s">
        <v>501</v>
      </c>
      <c r="BK96" s="178">
        <f>ROUND(I96*H96,2)</f>
        <v>0</v>
      </c>
      <c r="BL96" s="96" t="s">
        <v>508</v>
      </c>
      <c r="BM96" s="177" t="s">
        <v>537</v>
      </c>
    </row>
    <row r="97" spans="2:65" s="155" customFormat="1" ht="22.9" customHeight="1" x14ac:dyDescent="0.2">
      <c r="B97" s="156"/>
      <c r="D97" s="157" t="s">
        <v>498</v>
      </c>
      <c r="E97" s="165" t="s">
        <v>508</v>
      </c>
      <c r="F97" s="165" t="s">
        <v>538</v>
      </c>
      <c r="J97" s="166">
        <f>BK97</f>
        <v>0</v>
      </c>
      <c r="L97" s="156"/>
      <c r="M97" s="160"/>
      <c r="P97" s="161">
        <f>SUM(P98:P101)</f>
        <v>0.82499999999999996</v>
      </c>
      <c r="R97" s="161">
        <f>SUM(R98:R101)</f>
        <v>6.3899999999999998E-3</v>
      </c>
      <c r="T97" s="162">
        <f>SUM(T98:T101)</f>
        <v>0</v>
      </c>
      <c r="AR97" s="157" t="s">
        <v>501</v>
      </c>
      <c r="AT97" s="163" t="s">
        <v>498</v>
      </c>
      <c r="AU97" s="163" t="s">
        <v>501</v>
      </c>
      <c r="AY97" s="157" t="s">
        <v>502</v>
      </c>
      <c r="BK97" s="164">
        <f>SUM(BK98:BK101)</f>
        <v>0</v>
      </c>
    </row>
    <row r="98" spans="2:65" s="103" customFormat="1" ht="21.75" customHeight="1" x14ac:dyDescent="0.2">
      <c r="B98" s="104"/>
      <c r="C98" s="167" t="s">
        <v>539</v>
      </c>
      <c r="D98" s="167" t="s">
        <v>504</v>
      </c>
      <c r="E98" s="168" t="s">
        <v>540</v>
      </c>
      <c r="F98" s="169" t="s">
        <v>541</v>
      </c>
      <c r="G98" s="170" t="s">
        <v>33</v>
      </c>
      <c r="H98" s="171">
        <v>2</v>
      </c>
      <c r="I98" s="222"/>
      <c r="J98" s="172">
        <f>ROUND(I98*H98,2)</f>
        <v>0</v>
      </c>
      <c r="K98" s="169" t="s">
        <v>449</v>
      </c>
      <c r="L98" s="104"/>
      <c r="M98" s="173" t="s">
        <v>449</v>
      </c>
      <c r="N98" s="174" t="s">
        <v>465</v>
      </c>
      <c r="O98" s="175">
        <v>0</v>
      </c>
      <c r="P98" s="175">
        <f>O98*H98</f>
        <v>0</v>
      </c>
      <c r="Q98" s="175">
        <v>0</v>
      </c>
      <c r="R98" s="175">
        <f>Q98*H98</f>
        <v>0</v>
      </c>
      <c r="S98" s="175">
        <v>0</v>
      </c>
      <c r="T98" s="176">
        <f>S98*H98</f>
        <v>0</v>
      </c>
      <c r="AR98" s="177" t="s">
        <v>508</v>
      </c>
      <c r="AT98" s="177" t="s">
        <v>504</v>
      </c>
      <c r="AU98" s="177" t="s">
        <v>441</v>
      </c>
      <c r="AY98" s="96" t="s">
        <v>502</v>
      </c>
      <c r="BE98" s="178">
        <f>IF(N98="základní",J98,0)</f>
        <v>0</v>
      </c>
      <c r="BF98" s="178">
        <f>IF(N98="snížená",J98,0)</f>
        <v>0</v>
      </c>
      <c r="BG98" s="178">
        <f>IF(N98="zákl. přenesená",J98,0)</f>
        <v>0</v>
      </c>
      <c r="BH98" s="178">
        <f>IF(N98="sníž. přenesená",J98,0)</f>
        <v>0</v>
      </c>
      <c r="BI98" s="178">
        <f>IF(N98="nulová",J98,0)</f>
        <v>0</v>
      </c>
      <c r="BJ98" s="96" t="s">
        <v>501</v>
      </c>
      <c r="BK98" s="178">
        <f>ROUND(I98*H98,2)</f>
        <v>0</v>
      </c>
      <c r="BL98" s="96" t="s">
        <v>508</v>
      </c>
      <c r="BM98" s="177" t="s">
        <v>542</v>
      </c>
    </row>
    <row r="99" spans="2:65" s="103" customFormat="1" ht="24.2" customHeight="1" x14ac:dyDescent="0.2">
      <c r="B99" s="104"/>
      <c r="C99" s="167" t="s">
        <v>543</v>
      </c>
      <c r="D99" s="167" t="s">
        <v>504</v>
      </c>
      <c r="E99" s="168" t="s">
        <v>544</v>
      </c>
      <c r="F99" s="169" t="s">
        <v>545</v>
      </c>
      <c r="G99" s="170" t="s">
        <v>33</v>
      </c>
      <c r="H99" s="171">
        <v>0.2</v>
      </c>
      <c r="I99" s="222"/>
      <c r="J99" s="172">
        <f>ROUND(I99*H99,2)</f>
        <v>0</v>
      </c>
      <c r="K99" s="169" t="s">
        <v>449</v>
      </c>
      <c r="L99" s="104"/>
      <c r="M99" s="173" t="s">
        <v>449</v>
      </c>
      <c r="N99" s="174" t="s">
        <v>465</v>
      </c>
      <c r="O99" s="175">
        <v>0</v>
      </c>
      <c r="P99" s="175">
        <f>O99*H99</f>
        <v>0</v>
      </c>
      <c r="Q99" s="175">
        <v>0</v>
      </c>
      <c r="R99" s="175">
        <f>Q99*H99</f>
        <v>0</v>
      </c>
      <c r="S99" s="175">
        <v>0</v>
      </c>
      <c r="T99" s="176">
        <f>S99*H99</f>
        <v>0</v>
      </c>
      <c r="AR99" s="177" t="s">
        <v>508</v>
      </c>
      <c r="AT99" s="177" t="s">
        <v>504</v>
      </c>
      <c r="AU99" s="177" t="s">
        <v>441</v>
      </c>
      <c r="AY99" s="96" t="s">
        <v>502</v>
      </c>
      <c r="BE99" s="178">
        <f>IF(N99="základní",J99,0)</f>
        <v>0</v>
      </c>
      <c r="BF99" s="178">
        <f>IF(N99="snížená",J99,0)</f>
        <v>0</v>
      </c>
      <c r="BG99" s="178">
        <f>IF(N99="zákl. přenesená",J99,0)</f>
        <v>0</v>
      </c>
      <c r="BH99" s="178">
        <f>IF(N99="sníž. přenesená",J99,0)</f>
        <v>0</v>
      </c>
      <c r="BI99" s="178">
        <f>IF(N99="nulová",J99,0)</f>
        <v>0</v>
      </c>
      <c r="BJ99" s="96" t="s">
        <v>501</v>
      </c>
      <c r="BK99" s="178">
        <f>ROUND(I99*H99,2)</f>
        <v>0</v>
      </c>
      <c r="BL99" s="96" t="s">
        <v>508</v>
      </c>
      <c r="BM99" s="177" t="s">
        <v>546</v>
      </c>
    </row>
    <row r="100" spans="2:65" s="103" customFormat="1" ht="16.5" customHeight="1" x14ac:dyDescent="0.2">
      <c r="B100" s="104"/>
      <c r="C100" s="167" t="s">
        <v>547</v>
      </c>
      <c r="D100" s="167" t="s">
        <v>504</v>
      </c>
      <c r="E100" s="168" t="s">
        <v>548</v>
      </c>
      <c r="F100" s="169" t="s">
        <v>549</v>
      </c>
      <c r="G100" s="170" t="s">
        <v>36</v>
      </c>
      <c r="H100" s="171">
        <v>1</v>
      </c>
      <c r="I100" s="222"/>
      <c r="J100" s="172">
        <f>ROUND(I100*H100,2)</f>
        <v>0</v>
      </c>
      <c r="K100" s="169" t="s">
        <v>507</v>
      </c>
      <c r="L100" s="104"/>
      <c r="M100" s="173" t="s">
        <v>449</v>
      </c>
      <c r="N100" s="174" t="s">
        <v>465</v>
      </c>
      <c r="O100" s="175">
        <v>0.82499999999999996</v>
      </c>
      <c r="P100" s="175">
        <f>O100*H100</f>
        <v>0.82499999999999996</v>
      </c>
      <c r="Q100" s="175">
        <v>6.3899999999999998E-3</v>
      </c>
      <c r="R100" s="175">
        <f>Q100*H100</f>
        <v>6.3899999999999998E-3</v>
      </c>
      <c r="S100" s="175">
        <v>0</v>
      </c>
      <c r="T100" s="176">
        <f>S100*H100</f>
        <v>0</v>
      </c>
      <c r="AR100" s="177" t="s">
        <v>508</v>
      </c>
      <c r="AT100" s="177" t="s">
        <v>504</v>
      </c>
      <c r="AU100" s="177" t="s">
        <v>441</v>
      </c>
      <c r="AY100" s="96" t="s">
        <v>502</v>
      </c>
      <c r="BE100" s="178">
        <f>IF(N100="základní",J100,0)</f>
        <v>0</v>
      </c>
      <c r="BF100" s="178">
        <f>IF(N100="snížená",J100,0)</f>
        <v>0</v>
      </c>
      <c r="BG100" s="178">
        <f>IF(N100="zákl. přenesená",J100,0)</f>
        <v>0</v>
      </c>
      <c r="BH100" s="178">
        <f>IF(N100="sníž. přenesená",J100,0)</f>
        <v>0</v>
      </c>
      <c r="BI100" s="178">
        <f>IF(N100="nulová",J100,0)</f>
        <v>0</v>
      </c>
      <c r="BJ100" s="96" t="s">
        <v>501</v>
      </c>
      <c r="BK100" s="178">
        <f>ROUND(I100*H100,2)</f>
        <v>0</v>
      </c>
      <c r="BL100" s="96" t="s">
        <v>508</v>
      </c>
      <c r="BM100" s="177" t="s">
        <v>550</v>
      </c>
    </row>
    <row r="101" spans="2:65" s="103" customFormat="1" x14ac:dyDescent="0.2">
      <c r="B101" s="104"/>
      <c r="D101" s="179" t="s">
        <v>510</v>
      </c>
      <c r="F101" s="180" t="s">
        <v>551</v>
      </c>
      <c r="L101" s="104"/>
      <c r="M101" s="181"/>
      <c r="T101" s="182"/>
      <c r="AT101" s="96" t="s">
        <v>510</v>
      </c>
      <c r="AU101" s="96" t="s">
        <v>441</v>
      </c>
    </row>
    <row r="102" spans="2:65" s="155" customFormat="1" ht="22.9" customHeight="1" x14ac:dyDescent="0.2">
      <c r="B102" s="156"/>
      <c r="D102" s="157" t="s">
        <v>498</v>
      </c>
      <c r="E102" s="165" t="s">
        <v>539</v>
      </c>
      <c r="F102" s="165" t="s">
        <v>552</v>
      </c>
      <c r="J102" s="166">
        <f>BK102</f>
        <v>0</v>
      </c>
      <c r="L102" s="156"/>
      <c r="M102" s="160"/>
      <c r="P102" s="161">
        <f>SUM(P103:P116)</f>
        <v>6.4359999999999999</v>
      </c>
      <c r="R102" s="161">
        <f>SUM(R103:R116)</f>
        <v>7.7900000000000009E-3</v>
      </c>
      <c r="T102" s="162">
        <f>SUM(T103:T116)</f>
        <v>0</v>
      </c>
      <c r="AR102" s="157" t="s">
        <v>501</v>
      </c>
      <c r="AT102" s="163" t="s">
        <v>498</v>
      </c>
      <c r="AU102" s="163" t="s">
        <v>501</v>
      </c>
      <c r="AY102" s="157" t="s">
        <v>502</v>
      </c>
      <c r="BK102" s="164">
        <f>SUM(BK103:BK116)</f>
        <v>0</v>
      </c>
    </row>
    <row r="103" spans="2:65" s="103" customFormat="1" ht="24.2" customHeight="1" x14ac:dyDescent="0.2">
      <c r="B103" s="104"/>
      <c r="C103" s="167" t="s">
        <v>553</v>
      </c>
      <c r="D103" s="167" t="s">
        <v>504</v>
      </c>
      <c r="E103" s="168" t="s">
        <v>554</v>
      </c>
      <c r="F103" s="169" t="s">
        <v>555</v>
      </c>
      <c r="G103" s="170" t="s">
        <v>556</v>
      </c>
      <c r="H103" s="171">
        <v>1</v>
      </c>
      <c r="I103" s="222"/>
      <c r="J103" s="172">
        <f>ROUND(I103*H103,2)</f>
        <v>0</v>
      </c>
      <c r="K103" s="169" t="s">
        <v>507</v>
      </c>
      <c r="L103" s="104"/>
      <c r="M103" s="173" t="s">
        <v>449</v>
      </c>
      <c r="N103" s="174" t="s">
        <v>465</v>
      </c>
      <c r="O103" s="175">
        <v>0.55000000000000004</v>
      </c>
      <c r="P103" s="175">
        <f>O103*H103</f>
        <v>0.55000000000000004</v>
      </c>
      <c r="Q103" s="175">
        <v>0</v>
      </c>
      <c r="R103" s="175">
        <f>Q103*H103</f>
        <v>0</v>
      </c>
      <c r="S103" s="175">
        <v>0</v>
      </c>
      <c r="T103" s="176">
        <f>S103*H103</f>
        <v>0</v>
      </c>
      <c r="AR103" s="177" t="s">
        <v>508</v>
      </c>
      <c r="AT103" s="177" t="s">
        <v>504</v>
      </c>
      <c r="AU103" s="177" t="s">
        <v>441</v>
      </c>
      <c r="AY103" s="96" t="s">
        <v>502</v>
      </c>
      <c r="BE103" s="178">
        <f>IF(N103="základní",J103,0)</f>
        <v>0</v>
      </c>
      <c r="BF103" s="178">
        <f>IF(N103="snížená",J103,0)</f>
        <v>0</v>
      </c>
      <c r="BG103" s="178">
        <f>IF(N103="zákl. přenesená",J103,0)</f>
        <v>0</v>
      </c>
      <c r="BH103" s="178">
        <f>IF(N103="sníž. přenesená",J103,0)</f>
        <v>0</v>
      </c>
      <c r="BI103" s="178">
        <f>IF(N103="nulová",J103,0)</f>
        <v>0</v>
      </c>
      <c r="BJ103" s="96" t="s">
        <v>501</v>
      </c>
      <c r="BK103" s="178">
        <f>ROUND(I103*H103,2)</f>
        <v>0</v>
      </c>
      <c r="BL103" s="96" t="s">
        <v>508</v>
      </c>
      <c r="BM103" s="177" t="s">
        <v>557</v>
      </c>
    </row>
    <row r="104" spans="2:65" s="103" customFormat="1" x14ac:dyDescent="0.2">
      <c r="B104" s="104"/>
      <c r="D104" s="179" t="s">
        <v>510</v>
      </c>
      <c r="F104" s="180" t="s">
        <v>558</v>
      </c>
      <c r="L104" s="104"/>
      <c r="M104" s="181"/>
      <c r="T104" s="182"/>
      <c r="AT104" s="96" t="s">
        <v>510</v>
      </c>
      <c r="AU104" s="96" t="s">
        <v>441</v>
      </c>
    </row>
    <row r="105" spans="2:65" s="103" customFormat="1" ht="16.5" customHeight="1" x14ac:dyDescent="0.2">
      <c r="B105" s="104"/>
      <c r="C105" s="198" t="s">
        <v>559</v>
      </c>
      <c r="D105" s="198" t="s">
        <v>560</v>
      </c>
      <c r="E105" s="199" t="s">
        <v>561</v>
      </c>
      <c r="F105" s="200" t="s">
        <v>562</v>
      </c>
      <c r="G105" s="201" t="s">
        <v>556</v>
      </c>
      <c r="H105" s="202">
        <v>1</v>
      </c>
      <c r="I105" s="223"/>
      <c r="J105" s="203">
        <f>ROUND(I105*H105,2)</f>
        <v>0</v>
      </c>
      <c r="K105" s="200" t="s">
        <v>507</v>
      </c>
      <c r="L105" s="204"/>
      <c r="M105" s="205" t="s">
        <v>449</v>
      </c>
      <c r="N105" s="206" t="s">
        <v>465</v>
      </c>
      <c r="O105" s="175">
        <v>0</v>
      </c>
      <c r="P105" s="175">
        <f>O105*H105</f>
        <v>0</v>
      </c>
      <c r="Q105" s="175">
        <v>1.7000000000000001E-4</v>
      </c>
      <c r="R105" s="175">
        <f>Q105*H105</f>
        <v>1.7000000000000001E-4</v>
      </c>
      <c r="S105" s="175">
        <v>0</v>
      </c>
      <c r="T105" s="176">
        <f>S105*H105</f>
        <v>0</v>
      </c>
      <c r="AR105" s="177" t="s">
        <v>539</v>
      </c>
      <c r="AT105" s="177" t="s">
        <v>560</v>
      </c>
      <c r="AU105" s="177" t="s">
        <v>441</v>
      </c>
      <c r="AY105" s="96" t="s">
        <v>502</v>
      </c>
      <c r="BE105" s="178">
        <f>IF(N105="základní",J105,0)</f>
        <v>0</v>
      </c>
      <c r="BF105" s="178">
        <f>IF(N105="snížená",J105,0)</f>
        <v>0</v>
      </c>
      <c r="BG105" s="178">
        <f>IF(N105="zákl. přenesená",J105,0)</f>
        <v>0</v>
      </c>
      <c r="BH105" s="178">
        <f>IF(N105="sníž. přenesená",J105,0)</f>
        <v>0</v>
      </c>
      <c r="BI105" s="178">
        <f>IF(N105="nulová",J105,0)</f>
        <v>0</v>
      </c>
      <c r="BJ105" s="96" t="s">
        <v>501</v>
      </c>
      <c r="BK105" s="178">
        <f>ROUND(I105*H105,2)</f>
        <v>0</v>
      </c>
      <c r="BL105" s="96" t="s">
        <v>508</v>
      </c>
      <c r="BM105" s="177" t="s">
        <v>563</v>
      </c>
    </row>
    <row r="106" spans="2:65" s="103" customFormat="1" ht="16.5" customHeight="1" x14ac:dyDescent="0.2">
      <c r="B106" s="104"/>
      <c r="C106" s="167" t="s">
        <v>564</v>
      </c>
      <c r="D106" s="167" t="s">
        <v>504</v>
      </c>
      <c r="E106" s="168" t="s">
        <v>565</v>
      </c>
      <c r="F106" s="169" t="s">
        <v>566</v>
      </c>
      <c r="G106" s="170" t="s">
        <v>51</v>
      </c>
      <c r="H106" s="171">
        <v>18</v>
      </c>
      <c r="I106" s="222"/>
      <c r="J106" s="172">
        <f>ROUND(I106*H106,2)</f>
        <v>0</v>
      </c>
      <c r="K106" s="169" t="s">
        <v>507</v>
      </c>
      <c r="L106" s="104"/>
      <c r="M106" s="173" t="s">
        <v>449</v>
      </c>
      <c r="N106" s="174" t="s">
        <v>465</v>
      </c>
      <c r="O106" s="175">
        <v>4.3999999999999997E-2</v>
      </c>
      <c r="P106" s="175">
        <f>O106*H106</f>
        <v>0.79199999999999993</v>
      </c>
      <c r="Q106" s="175">
        <v>0</v>
      </c>
      <c r="R106" s="175">
        <f>Q106*H106</f>
        <v>0</v>
      </c>
      <c r="S106" s="175">
        <v>0</v>
      </c>
      <c r="T106" s="176">
        <f>S106*H106</f>
        <v>0</v>
      </c>
      <c r="AR106" s="177" t="s">
        <v>508</v>
      </c>
      <c r="AT106" s="177" t="s">
        <v>504</v>
      </c>
      <c r="AU106" s="177" t="s">
        <v>441</v>
      </c>
      <c r="AY106" s="96" t="s">
        <v>502</v>
      </c>
      <c r="BE106" s="178">
        <f>IF(N106="základní",J106,0)</f>
        <v>0</v>
      </c>
      <c r="BF106" s="178">
        <f>IF(N106="snížená",J106,0)</f>
        <v>0</v>
      </c>
      <c r="BG106" s="178">
        <f>IF(N106="zákl. přenesená",J106,0)</f>
        <v>0</v>
      </c>
      <c r="BH106" s="178">
        <f>IF(N106="sníž. přenesená",J106,0)</f>
        <v>0</v>
      </c>
      <c r="BI106" s="178">
        <f>IF(N106="nulová",J106,0)</f>
        <v>0</v>
      </c>
      <c r="BJ106" s="96" t="s">
        <v>501</v>
      </c>
      <c r="BK106" s="178">
        <f>ROUND(I106*H106,2)</f>
        <v>0</v>
      </c>
      <c r="BL106" s="96" t="s">
        <v>508</v>
      </c>
      <c r="BM106" s="177" t="s">
        <v>567</v>
      </c>
    </row>
    <row r="107" spans="2:65" s="103" customFormat="1" x14ac:dyDescent="0.2">
      <c r="B107" s="104"/>
      <c r="D107" s="179" t="s">
        <v>510</v>
      </c>
      <c r="F107" s="180" t="s">
        <v>568</v>
      </c>
      <c r="L107" s="104"/>
      <c r="M107" s="181"/>
      <c r="T107" s="182"/>
      <c r="AT107" s="96" t="s">
        <v>510</v>
      </c>
      <c r="AU107" s="96" t="s">
        <v>441</v>
      </c>
    </row>
    <row r="108" spans="2:65" s="103" customFormat="1" ht="16.5" customHeight="1" x14ac:dyDescent="0.2">
      <c r="B108" s="104"/>
      <c r="C108" s="167" t="s">
        <v>569</v>
      </c>
      <c r="D108" s="167" t="s">
        <v>504</v>
      </c>
      <c r="E108" s="168" t="s">
        <v>570</v>
      </c>
      <c r="F108" s="169" t="s">
        <v>571</v>
      </c>
      <c r="G108" s="170" t="s">
        <v>51</v>
      </c>
      <c r="H108" s="171">
        <v>18</v>
      </c>
      <c r="I108" s="222"/>
      <c r="J108" s="172">
        <f t="shared" ref="J108:J114" si="0">ROUND(I108*H108,2)</f>
        <v>0</v>
      </c>
      <c r="K108" s="169" t="s">
        <v>449</v>
      </c>
      <c r="L108" s="104"/>
      <c r="M108" s="173" t="s">
        <v>449</v>
      </c>
      <c r="N108" s="174" t="s">
        <v>465</v>
      </c>
      <c r="O108" s="175">
        <v>6.2E-2</v>
      </c>
      <c r="P108" s="175">
        <f t="shared" ref="P108:P114" si="1">O108*H108</f>
        <v>1.1160000000000001</v>
      </c>
      <c r="Q108" s="175">
        <v>0</v>
      </c>
      <c r="R108" s="175">
        <f t="shared" ref="R108:R114" si="2">Q108*H108</f>
        <v>0</v>
      </c>
      <c r="S108" s="175">
        <v>0</v>
      </c>
      <c r="T108" s="176">
        <f t="shared" ref="T108:T114" si="3">S108*H108</f>
        <v>0</v>
      </c>
      <c r="AR108" s="177" t="s">
        <v>508</v>
      </c>
      <c r="AT108" s="177" t="s">
        <v>504</v>
      </c>
      <c r="AU108" s="177" t="s">
        <v>441</v>
      </c>
      <c r="AY108" s="96" t="s">
        <v>502</v>
      </c>
      <c r="BE108" s="178">
        <f t="shared" ref="BE108:BE114" si="4">IF(N108="základní",J108,0)</f>
        <v>0</v>
      </c>
      <c r="BF108" s="178">
        <f t="shared" ref="BF108:BF114" si="5">IF(N108="snížená",J108,0)</f>
        <v>0</v>
      </c>
      <c r="BG108" s="178">
        <f t="shared" ref="BG108:BG114" si="6">IF(N108="zákl. přenesená",J108,0)</f>
        <v>0</v>
      </c>
      <c r="BH108" s="178">
        <f t="shared" ref="BH108:BH114" si="7">IF(N108="sníž. přenesená",J108,0)</f>
        <v>0</v>
      </c>
      <c r="BI108" s="178">
        <f t="shared" ref="BI108:BI114" si="8">IF(N108="nulová",J108,0)</f>
        <v>0</v>
      </c>
      <c r="BJ108" s="96" t="s">
        <v>501</v>
      </c>
      <c r="BK108" s="178">
        <f t="shared" ref="BK108:BK114" si="9">ROUND(I108*H108,2)</f>
        <v>0</v>
      </c>
      <c r="BL108" s="96" t="s">
        <v>508</v>
      </c>
      <c r="BM108" s="177" t="s">
        <v>572</v>
      </c>
    </row>
    <row r="109" spans="2:65" s="103" customFormat="1" ht="21.75" customHeight="1" x14ac:dyDescent="0.2">
      <c r="B109" s="104"/>
      <c r="C109" s="167" t="s">
        <v>573</v>
      </c>
      <c r="D109" s="167" t="s">
        <v>504</v>
      </c>
      <c r="E109" s="168" t="s">
        <v>574</v>
      </c>
      <c r="F109" s="169" t="s">
        <v>575</v>
      </c>
      <c r="G109" s="170" t="s">
        <v>556</v>
      </c>
      <c r="H109" s="171">
        <v>2</v>
      </c>
      <c r="I109" s="222"/>
      <c r="J109" s="172">
        <f t="shared" si="0"/>
        <v>0</v>
      </c>
      <c r="K109" s="169" t="s">
        <v>449</v>
      </c>
      <c r="L109" s="104"/>
      <c r="M109" s="173" t="s">
        <v>449</v>
      </c>
      <c r="N109" s="174" t="s">
        <v>465</v>
      </c>
      <c r="O109" s="175">
        <v>0.33300000000000002</v>
      </c>
      <c r="P109" s="175">
        <f t="shared" si="1"/>
        <v>0.66600000000000004</v>
      </c>
      <c r="Q109" s="175">
        <v>1E-4</v>
      </c>
      <c r="R109" s="175">
        <f t="shared" si="2"/>
        <v>2.0000000000000001E-4</v>
      </c>
      <c r="S109" s="175">
        <v>0</v>
      </c>
      <c r="T109" s="176">
        <f t="shared" si="3"/>
        <v>0</v>
      </c>
      <c r="AR109" s="177" t="s">
        <v>508</v>
      </c>
      <c r="AT109" s="177" t="s">
        <v>504</v>
      </c>
      <c r="AU109" s="177" t="s">
        <v>441</v>
      </c>
      <c r="AY109" s="96" t="s">
        <v>502</v>
      </c>
      <c r="BE109" s="178">
        <f t="shared" si="4"/>
        <v>0</v>
      </c>
      <c r="BF109" s="178">
        <f t="shared" si="5"/>
        <v>0</v>
      </c>
      <c r="BG109" s="178">
        <f t="shared" si="6"/>
        <v>0</v>
      </c>
      <c r="BH109" s="178">
        <f t="shared" si="7"/>
        <v>0</v>
      </c>
      <c r="BI109" s="178">
        <f t="shared" si="8"/>
        <v>0</v>
      </c>
      <c r="BJ109" s="96" t="s">
        <v>501</v>
      </c>
      <c r="BK109" s="178">
        <f t="shared" si="9"/>
        <v>0</v>
      </c>
      <c r="BL109" s="96" t="s">
        <v>508</v>
      </c>
      <c r="BM109" s="177" t="s">
        <v>576</v>
      </c>
    </row>
    <row r="110" spans="2:65" s="103" customFormat="1" ht="16.5" customHeight="1" x14ac:dyDescent="0.2">
      <c r="B110" s="104"/>
      <c r="C110" s="198" t="s">
        <v>577</v>
      </c>
      <c r="D110" s="198" t="s">
        <v>560</v>
      </c>
      <c r="E110" s="199" t="s">
        <v>578</v>
      </c>
      <c r="F110" s="200" t="s">
        <v>579</v>
      </c>
      <c r="G110" s="201" t="s">
        <v>556</v>
      </c>
      <c r="H110" s="202">
        <v>1</v>
      </c>
      <c r="I110" s="223"/>
      <c r="J110" s="203">
        <f t="shared" si="0"/>
        <v>0</v>
      </c>
      <c r="K110" s="200" t="s">
        <v>449</v>
      </c>
      <c r="L110" s="204"/>
      <c r="M110" s="205" t="s">
        <v>449</v>
      </c>
      <c r="N110" s="206" t="s">
        <v>465</v>
      </c>
      <c r="O110" s="175">
        <v>0</v>
      </c>
      <c r="P110" s="175">
        <f t="shared" si="1"/>
        <v>0</v>
      </c>
      <c r="Q110" s="175">
        <v>3.1E-4</v>
      </c>
      <c r="R110" s="175">
        <f t="shared" si="2"/>
        <v>3.1E-4</v>
      </c>
      <c r="S110" s="175">
        <v>0</v>
      </c>
      <c r="T110" s="176">
        <f t="shared" si="3"/>
        <v>0</v>
      </c>
      <c r="AR110" s="177" t="s">
        <v>539</v>
      </c>
      <c r="AT110" s="177" t="s">
        <v>560</v>
      </c>
      <c r="AU110" s="177" t="s">
        <v>441</v>
      </c>
      <c r="AY110" s="96" t="s">
        <v>502</v>
      </c>
      <c r="BE110" s="178">
        <f t="shared" si="4"/>
        <v>0</v>
      </c>
      <c r="BF110" s="178">
        <f t="shared" si="5"/>
        <v>0</v>
      </c>
      <c r="BG110" s="178">
        <f t="shared" si="6"/>
        <v>0</v>
      </c>
      <c r="BH110" s="178">
        <f t="shared" si="7"/>
        <v>0</v>
      </c>
      <c r="BI110" s="178">
        <f t="shared" si="8"/>
        <v>0</v>
      </c>
      <c r="BJ110" s="96" t="s">
        <v>501</v>
      </c>
      <c r="BK110" s="178">
        <f t="shared" si="9"/>
        <v>0</v>
      </c>
      <c r="BL110" s="96" t="s">
        <v>508</v>
      </c>
      <c r="BM110" s="177" t="s">
        <v>580</v>
      </c>
    </row>
    <row r="111" spans="2:65" s="103" customFormat="1" ht="16.5" customHeight="1" x14ac:dyDescent="0.2">
      <c r="B111" s="104"/>
      <c r="C111" s="198" t="s">
        <v>581</v>
      </c>
      <c r="D111" s="198" t="s">
        <v>560</v>
      </c>
      <c r="E111" s="199" t="s">
        <v>582</v>
      </c>
      <c r="F111" s="200" t="s">
        <v>583</v>
      </c>
      <c r="G111" s="201" t="s">
        <v>556</v>
      </c>
      <c r="H111" s="202">
        <v>1</v>
      </c>
      <c r="I111" s="223"/>
      <c r="J111" s="203">
        <f t="shared" si="0"/>
        <v>0</v>
      </c>
      <c r="K111" s="200" t="s">
        <v>449</v>
      </c>
      <c r="L111" s="204"/>
      <c r="M111" s="205" t="s">
        <v>449</v>
      </c>
      <c r="N111" s="206" t="s">
        <v>465</v>
      </c>
      <c r="O111" s="175">
        <v>0</v>
      </c>
      <c r="P111" s="175">
        <f t="shared" si="1"/>
        <v>0</v>
      </c>
      <c r="Q111" s="175">
        <v>2.5000000000000001E-4</v>
      </c>
      <c r="R111" s="175">
        <f t="shared" si="2"/>
        <v>2.5000000000000001E-4</v>
      </c>
      <c r="S111" s="175">
        <v>0</v>
      </c>
      <c r="T111" s="176">
        <f t="shared" si="3"/>
        <v>0</v>
      </c>
      <c r="AR111" s="177" t="s">
        <v>539</v>
      </c>
      <c r="AT111" s="177" t="s">
        <v>560</v>
      </c>
      <c r="AU111" s="177" t="s">
        <v>441</v>
      </c>
      <c r="AY111" s="96" t="s">
        <v>502</v>
      </c>
      <c r="BE111" s="178">
        <f t="shared" si="4"/>
        <v>0</v>
      </c>
      <c r="BF111" s="178">
        <f t="shared" si="5"/>
        <v>0</v>
      </c>
      <c r="BG111" s="178">
        <f t="shared" si="6"/>
        <v>0</v>
      </c>
      <c r="BH111" s="178">
        <f t="shared" si="7"/>
        <v>0</v>
      </c>
      <c r="BI111" s="178">
        <f t="shared" si="8"/>
        <v>0</v>
      </c>
      <c r="BJ111" s="96" t="s">
        <v>501</v>
      </c>
      <c r="BK111" s="178">
        <f t="shared" si="9"/>
        <v>0</v>
      </c>
      <c r="BL111" s="96" t="s">
        <v>508</v>
      </c>
      <c r="BM111" s="177" t="s">
        <v>584</v>
      </c>
    </row>
    <row r="112" spans="2:65" s="103" customFormat="1" ht="24.2" customHeight="1" x14ac:dyDescent="0.2">
      <c r="B112" s="104"/>
      <c r="C112" s="167" t="s">
        <v>585</v>
      </c>
      <c r="D112" s="167" t="s">
        <v>504</v>
      </c>
      <c r="E112" s="168" t="s">
        <v>586</v>
      </c>
      <c r="F112" s="169" t="s">
        <v>587</v>
      </c>
      <c r="G112" s="170" t="s">
        <v>51</v>
      </c>
      <c r="H112" s="171">
        <v>18</v>
      </c>
      <c r="I112" s="222"/>
      <c r="J112" s="172">
        <f t="shared" si="0"/>
        <v>0</v>
      </c>
      <c r="K112" s="169" t="s">
        <v>449</v>
      </c>
      <c r="L112" s="104"/>
      <c r="M112" s="173" t="s">
        <v>449</v>
      </c>
      <c r="N112" s="174" t="s">
        <v>465</v>
      </c>
      <c r="O112" s="175">
        <v>0.124</v>
      </c>
      <c r="P112" s="175">
        <f t="shared" si="1"/>
        <v>2.2320000000000002</v>
      </c>
      <c r="Q112" s="175">
        <v>0</v>
      </c>
      <c r="R112" s="175">
        <f t="shared" si="2"/>
        <v>0</v>
      </c>
      <c r="S112" s="175">
        <v>0</v>
      </c>
      <c r="T112" s="176">
        <f t="shared" si="3"/>
        <v>0</v>
      </c>
      <c r="AR112" s="177" t="s">
        <v>508</v>
      </c>
      <c r="AT112" s="177" t="s">
        <v>504</v>
      </c>
      <c r="AU112" s="177" t="s">
        <v>441</v>
      </c>
      <c r="AY112" s="96" t="s">
        <v>502</v>
      </c>
      <c r="BE112" s="178">
        <f t="shared" si="4"/>
        <v>0</v>
      </c>
      <c r="BF112" s="178">
        <f t="shared" si="5"/>
        <v>0</v>
      </c>
      <c r="BG112" s="178">
        <f t="shared" si="6"/>
        <v>0</v>
      </c>
      <c r="BH112" s="178">
        <f t="shared" si="7"/>
        <v>0</v>
      </c>
      <c r="BI112" s="178">
        <f t="shared" si="8"/>
        <v>0</v>
      </c>
      <c r="BJ112" s="96" t="s">
        <v>501</v>
      </c>
      <c r="BK112" s="178">
        <f t="shared" si="9"/>
        <v>0</v>
      </c>
      <c r="BL112" s="96" t="s">
        <v>508</v>
      </c>
      <c r="BM112" s="177" t="s">
        <v>588</v>
      </c>
    </row>
    <row r="113" spans="2:65" s="103" customFormat="1" ht="16.5" customHeight="1" x14ac:dyDescent="0.2">
      <c r="B113" s="104"/>
      <c r="C113" s="198" t="s">
        <v>589</v>
      </c>
      <c r="D113" s="198" t="s">
        <v>560</v>
      </c>
      <c r="E113" s="199" t="s">
        <v>590</v>
      </c>
      <c r="F113" s="200" t="s">
        <v>591</v>
      </c>
      <c r="G113" s="201" t="s">
        <v>51</v>
      </c>
      <c r="H113" s="202">
        <v>18</v>
      </c>
      <c r="I113" s="223"/>
      <c r="J113" s="203">
        <f t="shared" si="0"/>
        <v>0</v>
      </c>
      <c r="K113" s="200" t="s">
        <v>449</v>
      </c>
      <c r="L113" s="204"/>
      <c r="M113" s="205" t="s">
        <v>449</v>
      </c>
      <c r="N113" s="206" t="s">
        <v>465</v>
      </c>
      <c r="O113" s="175">
        <v>0</v>
      </c>
      <c r="P113" s="175">
        <f t="shared" si="1"/>
        <v>0</v>
      </c>
      <c r="Q113" s="175">
        <v>1.7000000000000001E-4</v>
      </c>
      <c r="R113" s="175">
        <f t="shared" si="2"/>
        <v>3.0600000000000002E-3</v>
      </c>
      <c r="S113" s="175">
        <v>0</v>
      </c>
      <c r="T113" s="176">
        <f t="shared" si="3"/>
        <v>0</v>
      </c>
      <c r="AR113" s="177" t="s">
        <v>539</v>
      </c>
      <c r="AT113" s="177" t="s">
        <v>560</v>
      </c>
      <c r="AU113" s="177" t="s">
        <v>441</v>
      </c>
      <c r="AY113" s="96" t="s">
        <v>502</v>
      </c>
      <c r="BE113" s="178">
        <f t="shared" si="4"/>
        <v>0</v>
      </c>
      <c r="BF113" s="178">
        <f t="shared" si="5"/>
        <v>0</v>
      </c>
      <c r="BG113" s="178">
        <f t="shared" si="6"/>
        <v>0</v>
      </c>
      <c r="BH113" s="178">
        <f t="shared" si="7"/>
        <v>0</v>
      </c>
      <c r="BI113" s="178">
        <f t="shared" si="8"/>
        <v>0</v>
      </c>
      <c r="BJ113" s="96" t="s">
        <v>501</v>
      </c>
      <c r="BK113" s="178">
        <f t="shared" si="9"/>
        <v>0</v>
      </c>
      <c r="BL113" s="96" t="s">
        <v>508</v>
      </c>
      <c r="BM113" s="177" t="s">
        <v>592</v>
      </c>
    </row>
    <row r="114" spans="2:65" s="103" customFormat="1" ht="16.5" customHeight="1" x14ac:dyDescent="0.2">
      <c r="B114" s="104"/>
      <c r="C114" s="167" t="s">
        <v>593</v>
      </c>
      <c r="D114" s="167" t="s">
        <v>504</v>
      </c>
      <c r="E114" s="168" t="s">
        <v>594</v>
      </c>
      <c r="F114" s="169" t="s">
        <v>595</v>
      </c>
      <c r="G114" s="170" t="s">
        <v>51</v>
      </c>
      <c r="H114" s="171">
        <v>20</v>
      </c>
      <c r="I114" s="222"/>
      <c r="J114" s="172">
        <f t="shared" si="0"/>
        <v>0</v>
      </c>
      <c r="K114" s="169" t="s">
        <v>596</v>
      </c>
      <c r="L114" s="104"/>
      <c r="M114" s="173" t="s">
        <v>449</v>
      </c>
      <c r="N114" s="174" t="s">
        <v>465</v>
      </c>
      <c r="O114" s="175">
        <v>5.3999999999999999E-2</v>
      </c>
      <c r="P114" s="175">
        <f t="shared" si="1"/>
        <v>1.08</v>
      </c>
      <c r="Q114" s="175">
        <v>1.9000000000000001E-4</v>
      </c>
      <c r="R114" s="175">
        <f t="shared" si="2"/>
        <v>3.8000000000000004E-3</v>
      </c>
      <c r="S114" s="175">
        <v>0</v>
      </c>
      <c r="T114" s="176">
        <f t="shared" si="3"/>
        <v>0</v>
      </c>
      <c r="AR114" s="177" t="s">
        <v>508</v>
      </c>
      <c r="AT114" s="177" t="s">
        <v>504</v>
      </c>
      <c r="AU114" s="177" t="s">
        <v>441</v>
      </c>
      <c r="AY114" s="96" t="s">
        <v>502</v>
      </c>
      <c r="BE114" s="178">
        <f t="shared" si="4"/>
        <v>0</v>
      </c>
      <c r="BF114" s="178">
        <f t="shared" si="5"/>
        <v>0</v>
      </c>
      <c r="BG114" s="178">
        <f t="shared" si="6"/>
        <v>0</v>
      </c>
      <c r="BH114" s="178">
        <f t="shared" si="7"/>
        <v>0</v>
      </c>
      <c r="BI114" s="178">
        <f t="shared" si="8"/>
        <v>0</v>
      </c>
      <c r="BJ114" s="96" t="s">
        <v>501</v>
      </c>
      <c r="BK114" s="178">
        <f t="shared" si="9"/>
        <v>0</v>
      </c>
      <c r="BL114" s="96" t="s">
        <v>508</v>
      </c>
      <c r="BM114" s="177" t="s">
        <v>597</v>
      </c>
    </row>
    <row r="115" spans="2:65" s="103" customFormat="1" x14ac:dyDescent="0.2">
      <c r="B115" s="104"/>
      <c r="D115" s="179" t="s">
        <v>510</v>
      </c>
      <c r="F115" s="180" t="s">
        <v>598</v>
      </c>
      <c r="L115" s="104"/>
      <c r="M115" s="181"/>
      <c r="T115" s="182"/>
      <c r="AT115" s="96" t="s">
        <v>510</v>
      </c>
      <c r="AU115" s="96" t="s">
        <v>441</v>
      </c>
    </row>
    <row r="116" spans="2:65" s="103" customFormat="1" ht="16.5" customHeight="1" x14ac:dyDescent="0.2">
      <c r="B116" s="104"/>
      <c r="C116" s="167" t="s">
        <v>599</v>
      </c>
      <c r="D116" s="167" t="s">
        <v>504</v>
      </c>
      <c r="E116" s="168" t="s">
        <v>600</v>
      </c>
      <c r="F116" s="169" t="s">
        <v>601</v>
      </c>
      <c r="G116" s="170" t="s">
        <v>449</v>
      </c>
      <c r="H116" s="171">
        <v>1</v>
      </c>
      <c r="I116" s="222"/>
      <c r="J116" s="172">
        <f>ROUND(I116*H116,2)</f>
        <v>0</v>
      </c>
      <c r="K116" s="169" t="s">
        <v>449</v>
      </c>
      <c r="L116" s="104"/>
      <c r="M116" s="173" t="s">
        <v>449</v>
      </c>
      <c r="N116" s="174" t="s">
        <v>465</v>
      </c>
      <c r="O116" s="175">
        <v>0</v>
      </c>
      <c r="P116" s="175">
        <f>O116*H116</f>
        <v>0</v>
      </c>
      <c r="Q116" s="175">
        <v>0</v>
      </c>
      <c r="R116" s="175">
        <f>Q116*H116</f>
        <v>0</v>
      </c>
      <c r="S116" s="175">
        <v>0</v>
      </c>
      <c r="T116" s="176">
        <f>S116*H116</f>
        <v>0</v>
      </c>
      <c r="AR116" s="177" t="s">
        <v>508</v>
      </c>
      <c r="AT116" s="177" t="s">
        <v>504</v>
      </c>
      <c r="AU116" s="177" t="s">
        <v>441</v>
      </c>
      <c r="AY116" s="96" t="s">
        <v>502</v>
      </c>
      <c r="BE116" s="178">
        <f>IF(N116="základní",J116,0)</f>
        <v>0</v>
      </c>
      <c r="BF116" s="178">
        <f>IF(N116="snížená",J116,0)</f>
        <v>0</v>
      </c>
      <c r="BG116" s="178">
        <f>IF(N116="zákl. přenesená",J116,0)</f>
        <v>0</v>
      </c>
      <c r="BH116" s="178">
        <f>IF(N116="sníž. přenesená",J116,0)</f>
        <v>0</v>
      </c>
      <c r="BI116" s="178">
        <f>IF(N116="nulová",J116,0)</f>
        <v>0</v>
      </c>
      <c r="BJ116" s="96" t="s">
        <v>501</v>
      </c>
      <c r="BK116" s="178">
        <f>ROUND(I116*H116,2)</f>
        <v>0</v>
      </c>
      <c r="BL116" s="96" t="s">
        <v>508</v>
      </c>
      <c r="BM116" s="177" t="s">
        <v>602</v>
      </c>
    </row>
    <row r="117" spans="2:65" s="155" customFormat="1" ht="22.9" customHeight="1" x14ac:dyDescent="0.2">
      <c r="B117" s="156"/>
      <c r="D117" s="157" t="s">
        <v>498</v>
      </c>
      <c r="E117" s="165" t="s">
        <v>603</v>
      </c>
      <c r="F117" s="165" t="s">
        <v>53</v>
      </c>
      <c r="J117" s="166">
        <f>BK117</f>
        <v>0</v>
      </c>
      <c r="L117" s="156"/>
      <c r="M117" s="160"/>
      <c r="P117" s="161">
        <f>P118</f>
        <v>0</v>
      </c>
      <c r="R117" s="161">
        <f>R118</f>
        <v>0</v>
      </c>
      <c r="T117" s="162">
        <f>T118</f>
        <v>0</v>
      </c>
      <c r="AR117" s="157" t="s">
        <v>501</v>
      </c>
      <c r="AT117" s="163" t="s">
        <v>498</v>
      </c>
      <c r="AU117" s="163" t="s">
        <v>501</v>
      </c>
      <c r="AY117" s="157" t="s">
        <v>502</v>
      </c>
      <c r="BK117" s="164">
        <f>BK118</f>
        <v>0</v>
      </c>
    </row>
    <row r="118" spans="2:65" s="103" customFormat="1" ht="24.2" customHeight="1" x14ac:dyDescent="0.2">
      <c r="B118" s="104"/>
      <c r="C118" s="167" t="s">
        <v>604</v>
      </c>
      <c r="D118" s="167" t="s">
        <v>504</v>
      </c>
      <c r="E118" s="168" t="s">
        <v>605</v>
      </c>
      <c r="F118" s="169" t="s">
        <v>606</v>
      </c>
      <c r="G118" s="170" t="s">
        <v>71</v>
      </c>
      <c r="H118" s="171">
        <v>1.4E-2</v>
      </c>
      <c r="I118" s="222"/>
      <c r="J118" s="172">
        <f>ROUND(I118*H118,2)</f>
        <v>0</v>
      </c>
      <c r="K118" s="169" t="s">
        <v>449</v>
      </c>
      <c r="L118" s="104"/>
      <c r="M118" s="207" t="s">
        <v>449</v>
      </c>
      <c r="N118" s="208" t="s">
        <v>465</v>
      </c>
      <c r="O118" s="209">
        <v>0</v>
      </c>
      <c r="P118" s="209">
        <f>O118*H118</f>
        <v>0</v>
      </c>
      <c r="Q118" s="209">
        <v>0</v>
      </c>
      <c r="R118" s="209">
        <f>Q118*H118</f>
        <v>0</v>
      </c>
      <c r="S118" s="209">
        <v>0</v>
      </c>
      <c r="T118" s="210">
        <f>S118*H118</f>
        <v>0</v>
      </c>
      <c r="AR118" s="177" t="s">
        <v>508</v>
      </c>
      <c r="AT118" s="177" t="s">
        <v>504</v>
      </c>
      <c r="AU118" s="177" t="s">
        <v>441</v>
      </c>
      <c r="AY118" s="96" t="s">
        <v>502</v>
      </c>
      <c r="BE118" s="178">
        <f>IF(N118="základní",J118,0)</f>
        <v>0</v>
      </c>
      <c r="BF118" s="178">
        <f>IF(N118="snížená",J118,0)</f>
        <v>0</v>
      </c>
      <c r="BG118" s="178">
        <f>IF(N118="zákl. přenesená",J118,0)</f>
        <v>0</v>
      </c>
      <c r="BH118" s="178">
        <f>IF(N118="sníž. přenesená",J118,0)</f>
        <v>0</v>
      </c>
      <c r="BI118" s="178">
        <f>IF(N118="nulová",J118,0)</f>
        <v>0</v>
      </c>
      <c r="BJ118" s="96" t="s">
        <v>501</v>
      </c>
      <c r="BK118" s="178">
        <f>ROUND(I118*H118,2)</f>
        <v>0</v>
      </c>
      <c r="BL118" s="96" t="s">
        <v>508</v>
      </c>
      <c r="BM118" s="177" t="s">
        <v>607</v>
      </c>
    </row>
    <row r="119" spans="2:65" s="103" customFormat="1" ht="6.95" customHeight="1" x14ac:dyDescent="0.2">
      <c r="B119" s="124"/>
      <c r="C119" s="125"/>
      <c r="D119" s="125"/>
      <c r="E119" s="125"/>
      <c r="F119" s="125"/>
      <c r="G119" s="125"/>
      <c r="H119" s="125"/>
      <c r="I119" s="125"/>
      <c r="J119" s="125"/>
      <c r="K119" s="125"/>
      <c r="L119" s="104"/>
    </row>
    <row r="189" ht="15" customHeight="1" x14ac:dyDescent="0.2"/>
    <row r="214" ht="14.25" customHeight="1" x14ac:dyDescent="0.2"/>
  </sheetData>
  <sheetProtection algorithmName="SHA-512" hashValue="WAhhtcZOpRPCouPWnFiCS2cbQrLWPoLY4CdyVE6q6neWHM3yWLeZ3/Ge7au0XsAxlQMEOQtmowyf+TD2kTqS6A==" saltValue="7ckcmLjozEQhbcCp1CgcKQ==" spinCount="100000" sheet="1" selectLockedCells="1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honeticPr fontId="11" type="noConversion"/>
  <hyperlinks>
    <hyperlink ref="F88" r:id="rId1"/>
    <hyperlink ref="F101" r:id="rId2"/>
    <hyperlink ref="F104" r:id="rId3"/>
    <hyperlink ref="F107" r:id="rId4"/>
    <hyperlink ref="F115" r:id="rId5"/>
  </hyperlinks>
  <printOptions horizontalCentered="1" gridLines="1"/>
  <pageMargins left="0.39370078740157483" right="0.39370078740157483" top="0.39370078740157483" bottom="0.39370078740157483" header="0" footer="0"/>
  <pageSetup paperSize="9" scale="75" orientation="landscape" blackAndWhite="1" r:id="rId6"/>
  <headerFooter>
    <oddHeader>&amp;LSportovní projekty spol. s r.o., Sokolovská 87/95, Praha 8&amp;C&amp;F&amp;R03/2023</oddHeader>
    <oddFooter>&amp;C&amp;A&amp;Rstránka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 - 01</vt:lpstr>
      <vt:lpstr>vodovod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Polišenský</dc:creator>
  <cp:lastModifiedBy>Hana Jelinkova</cp:lastModifiedBy>
  <cp:lastPrinted>2023-03-21T14:55:38Z</cp:lastPrinted>
  <dcterms:created xsi:type="dcterms:W3CDTF">2002-06-18T07:28:36Z</dcterms:created>
  <dcterms:modified xsi:type="dcterms:W3CDTF">2023-05-02T13:24:59Z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ca041f8a-d505-49c1-a633-4aea586503b4</vt:lpwstr>
  </property>
</Properties>
</file>